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3" yWindow="14" windowWidth="12204" windowHeight="3678"/>
  </bookViews>
  <sheets>
    <sheet name="Cover" sheetId="37" r:id="rId1"/>
    <sheet name="Instructions" sheetId="44" r:id="rId2"/>
    <sheet name="Info Security Domains" sheetId="40" r:id="rId3"/>
    <sheet name="Security Framework" sheetId="42" r:id="rId4"/>
    <sheet name="Risk Dashboard" sheetId="5" r:id="rId5"/>
    <sheet name="Governance" sheetId="19" r:id="rId6"/>
    <sheet name="IT Risk Strategy" sheetId="34" r:id="rId7"/>
    <sheet name="IT Risk Mgmt" sheetId="18" r:id="rId8"/>
    <sheet name="Asset Mgmt" sheetId="6" r:id="rId9"/>
    <sheet name="Data P&amp;P" sheetId="9" r:id="rId10"/>
    <sheet name="Change Mgmt" sheetId="8" r:id="rId11"/>
    <sheet name="IS Aquisition" sheetId="10" r:id="rId12"/>
    <sheet name="Sec Ops" sheetId="14" r:id="rId13"/>
    <sheet name="T&amp;VM" sheetId="20" r:id="rId14"/>
    <sheet name="HR Sec" sheetId="16" r:id="rId15"/>
    <sheet name="IAM" sheetId="12" r:id="rId16"/>
    <sheet name="BCM" sheetId="7" r:id="rId17"/>
    <sheet name="Physical" sheetId="11" r:id="rId18"/>
    <sheet name="Comm Strategy" sheetId="13" r:id="rId19"/>
    <sheet name="IT Compliance" sheetId="15" r:id="rId20"/>
    <sheet name="Reference" sheetId="35" r:id="rId21"/>
    <sheet name="General Questions" sheetId="46" r:id="rId22"/>
  </sheets>
  <definedNames>
    <definedName name="_xlnm._FilterDatabase" localSheetId="5" hidden="1">Governance!$B$8:$U$16</definedName>
    <definedName name="_xlnm._FilterDatabase" localSheetId="3" hidden="1">'Security Framework'!$A$8:$I$146</definedName>
    <definedName name="Dropdown">'Asset Mgmt'!$AH$7:$AI$7</definedName>
    <definedName name="_xlnm.Print_Area" localSheetId="16">BCM!$A$6:$AJ$31</definedName>
    <definedName name="_xlnm.Print_Area" localSheetId="10">'Change Mgmt'!$A$6:$AJ$43</definedName>
    <definedName name="_xlnm.Print_Area" localSheetId="18">'Comm Strategy'!$A$6:$AJ$27</definedName>
    <definedName name="_xlnm.Print_Area" localSheetId="9">'Data P&amp;P'!$A$6:$AJ$56</definedName>
    <definedName name="_xlnm.Print_Area" localSheetId="5">Governance!$A$1:$AJ$28</definedName>
    <definedName name="_xlnm.Print_Area" localSheetId="14">'HR Sec'!$A$6:$AJ$26</definedName>
    <definedName name="_xlnm.Print_Area" localSheetId="15">IAM!$A$6:$AJ$32</definedName>
    <definedName name="_xlnm.Print_Area" localSheetId="11">'IS Aquisition'!$A$6:$AJ$43</definedName>
    <definedName name="_xlnm.Print_Area" localSheetId="19">'IT Compliance'!$A$6:$AJ$29</definedName>
    <definedName name="_xlnm.Print_Area" localSheetId="7">'IT Risk Mgmt'!$A$6:$AJ$26</definedName>
    <definedName name="_xlnm.Print_Area" localSheetId="17">Physical!$A$6:$AJ$19</definedName>
    <definedName name="_xlnm.Print_Area" localSheetId="4">'Risk Dashboard'!$A$6:$AB$43</definedName>
    <definedName name="_xlnm.Print_Area" localSheetId="12">'Sec Ops'!$A$6:$AJ$42</definedName>
    <definedName name="_xlnm.Print_Area" localSheetId="13">'T&amp;VM'!$A$19:$AJ$21</definedName>
    <definedName name="_xlnm.Print_Titles" localSheetId="8">'Asset Mgmt'!$B:$B,'Asset Mgmt'!#REF!</definedName>
    <definedName name="_xlnm.Print_Titles" localSheetId="16">BCM!$B:$B,BCM!#REF!</definedName>
    <definedName name="_xlnm.Print_Titles" localSheetId="10">'Change Mgmt'!$B:$B,'Change Mgmt'!#REF!</definedName>
    <definedName name="_xlnm.Print_Titles" localSheetId="18">'Comm Strategy'!$B:$B,'Comm Strategy'!#REF!</definedName>
    <definedName name="_xlnm.Print_Titles" localSheetId="9">'Data P&amp;P'!$B:$B,'Data P&amp;P'!#REF!</definedName>
    <definedName name="_xlnm.Print_Titles" localSheetId="5">Governance!$B:$B,Governance!#REF!</definedName>
    <definedName name="_xlnm.Print_Titles" localSheetId="14">'HR Sec'!$B:$B,'HR Sec'!#REF!</definedName>
    <definedName name="_xlnm.Print_Titles" localSheetId="15">IAM!$B:$B,IAM!#REF!</definedName>
    <definedName name="_xlnm.Print_Titles" localSheetId="11">'IS Aquisition'!$B:$B,'IS Aquisition'!#REF!</definedName>
    <definedName name="_xlnm.Print_Titles" localSheetId="19">'IT Compliance'!$B:$B,'IT Compliance'!#REF!</definedName>
    <definedName name="_xlnm.Print_Titles" localSheetId="7">'IT Risk Mgmt'!$B:$B,'IT Risk Mgmt'!#REF!</definedName>
    <definedName name="_xlnm.Print_Titles" localSheetId="6">'IT Risk Strategy'!$B:$B,'IT Risk Strategy'!#REF!</definedName>
    <definedName name="_xlnm.Print_Titles" localSheetId="17">Physical!$B:$B,Physical!#REF!</definedName>
    <definedName name="_xlnm.Print_Titles" localSheetId="12">'Sec Ops'!$B:$B,'Sec Ops'!#REF!</definedName>
    <definedName name="_xlnm.Print_Titles" localSheetId="13">'T&amp;VM'!$B:$B,'T&amp;VM'!#REF!</definedName>
    <definedName name="Risk">'Asset Mgmt'!$AH$6:$AJ$6</definedName>
    <definedName name="Z_4D29B127_89DB_4203_8E0C_63913F980539_.wvu.Cols" localSheetId="8" hidden="1">'Asset Mgmt'!$A:$A,'Asset Mgmt'!$AB:$AD</definedName>
    <definedName name="Z_4D29B127_89DB_4203_8E0C_63913F980539_.wvu.Cols" localSheetId="16" hidden="1">BCM!$A:$A,BCM!$AB:$AD</definedName>
    <definedName name="Z_4D29B127_89DB_4203_8E0C_63913F980539_.wvu.Cols" localSheetId="10" hidden="1">'Change Mgmt'!$A:$A,'Change Mgmt'!$AB:$AD</definedName>
    <definedName name="Z_4D29B127_89DB_4203_8E0C_63913F980539_.wvu.Cols" localSheetId="18" hidden="1">'Comm Strategy'!$AB:$AD</definedName>
    <definedName name="Z_4D29B127_89DB_4203_8E0C_63913F980539_.wvu.Cols" localSheetId="9" hidden="1">'Data P&amp;P'!$AB:$AD</definedName>
    <definedName name="Z_4D29B127_89DB_4203_8E0C_63913F980539_.wvu.Cols" localSheetId="5" hidden="1">Governance!$AB:$AD</definedName>
    <definedName name="Z_4D29B127_89DB_4203_8E0C_63913F980539_.wvu.Cols" localSheetId="14" hidden="1">'HR Sec'!$AB:$AD</definedName>
    <definedName name="Z_4D29B127_89DB_4203_8E0C_63913F980539_.wvu.Cols" localSheetId="15" hidden="1">IAM!$AB:$AD</definedName>
    <definedName name="Z_4D29B127_89DB_4203_8E0C_63913F980539_.wvu.Cols" localSheetId="11" hidden="1">'IS Aquisition'!$AB:$AD</definedName>
    <definedName name="Z_4D29B127_89DB_4203_8E0C_63913F980539_.wvu.Cols" localSheetId="19" hidden="1">'IT Compliance'!$AB:$AD</definedName>
    <definedName name="Z_4D29B127_89DB_4203_8E0C_63913F980539_.wvu.Cols" localSheetId="7" hidden="1">'IT Risk Mgmt'!$AB:$AD</definedName>
    <definedName name="Z_4D29B127_89DB_4203_8E0C_63913F980539_.wvu.Cols" localSheetId="6" hidden="1">'IT Risk Strategy'!$AE:$AG</definedName>
    <definedName name="Z_4D29B127_89DB_4203_8E0C_63913F980539_.wvu.Cols" localSheetId="17" hidden="1">Physical!$AB:$AD</definedName>
    <definedName name="Z_4D29B127_89DB_4203_8E0C_63913F980539_.wvu.Cols" localSheetId="4" hidden="1">'Risk Dashboard'!#REF!</definedName>
    <definedName name="Z_4D29B127_89DB_4203_8E0C_63913F980539_.wvu.Cols" localSheetId="12" hidden="1">'Sec Ops'!$AB:$AD</definedName>
    <definedName name="Z_4D29B127_89DB_4203_8E0C_63913F980539_.wvu.Cols" localSheetId="13" hidden="1">'T&amp;VM'!$AB:$AD</definedName>
    <definedName name="Z_4D29B127_89DB_4203_8E0C_63913F980539_.wvu.PrintArea" localSheetId="16" hidden="1">BCM!$A$6:$AJ$31</definedName>
    <definedName name="Z_4D29B127_89DB_4203_8E0C_63913F980539_.wvu.PrintArea" localSheetId="10" hidden="1">'Change Mgmt'!$A$6:$AJ$43</definedName>
    <definedName name="Z_4D29B127_89DB_4203_8E0C_63913F980539_.wvu.PrintArea" localSheetId="18" hidden="1">'Comm Strategy'!$A$6:$AJ$27</definedName>
    <definedName name="Z_4D29B127_89DB_4203_8E0C_63913F980539_.wvu.PrintArea" localSheetId="9" hidden="1">'Data P&amp;P'!$A$6:$AJ$56</definedName>
    <definedName name="Z_4D29B127_89DB_4203_8E0C_63913F980539_.wvu.PrintArea" localSheetId="5" hidden="1">Governance!$A$1:$AJ$28</definedName>
    <definedName name="Z_4D29B127_89DB_4203_8E0C_63913F980539_.wvu.PrintArea" localSheetId="14" hidden="1">'HR Sec'!$A$6:$AJ$26</definedName>
    <definedName name="Z_4D29B127_89DB_4203_8E0C_63913F980539_.wvu.PrintArea" localSheetId="15" hidden="1">IAM!$A$6:$AJ$32</definedName>
    <definedName name="Z_4D29B127_89DB_4203_8E0C_63913F980539_.wvu.PrintArea" localSheetId="11" hidden="1">'IS Aquisition'!$A$6:$AJ$43</definedName>
    <definedName name="Z_4D29B127_89DB_4203_8E0C_63913F980539_.wvu.PrintArea" localSheetId="19" hidden="1">'IT Compliance'!$A$6:$AJ$29</definedName>
    <definedName name="Z_4D29B127_89DB_4203_8E0C_63913F980539_.wvu.PrintArea" localSheetId="7" hidden="1">'IT Risk Mgmt'!$A$6:$AJ$26</definedName>
    <definedName name="Z_4D29B127_89DB_4203_8E0C_63913F980539_.wvu.PrintArea" localSheetId="17" hidden="1">Physical!$A$6:$AJ$19</definedName>
    <definedName name="Z_4D29B127_89DB_4203_8E0C_63913F980539_.wvu.PrintArea" localSheetId="4" hidden="1">'Risk Dashboard'!$A$6:$AB$43</definedName>
    <definedName name="Z_4D29B127_89DB_4203_8E0C_63913F980539_.wvu.PrintArea" localSheetId="12" hidden="1">'Sec Ops'!$A$6:$AJ$42</definedName>
    <definedName name="Z_4D29B127_89DB_4203_8E0C_63913F980539_.wvu.PrintArea" localSheetId="13" hidden="1">'T&amp;VM'!$A$19:$AJ$21</definedName>
    <definedName name="Z_4D29B127_89DB_4203_8E0C_63913F980539_.wvu.PrintTitles" localSheetId="8" hidden="1">'Asset Mgmt'!$B:$B,'Asset Mgmt'!#REF!</definedName>
    <definedName name="Z_4D29B127_89DB_4203_8E0C_63913F980539_.wvu.PrintTitles" localSheetId="16" hidden="1">BCM!$B:$B,BCM!#REF!</definedName>
    <definedName name="Z_4D29B127_89DB_4203_8E0C_63913F980539_.wvu.PrintTitles" localSheetId="10" hidden="1">'Change Mgmt'!$B:$B,'Change Mgmt'!#REF!</definedName>
    <definedName name="Z_4D29B127_89DB_4203_8E0C_63913F980539_.wvu.PrintTitles" localSheetId="18" hidden="1">'Comm Strategy'!$B:$B,'Comm Strategy'!#REF!</definedName>
    <definedName name="Z_4D29B127_89DB_4203_8E0C_63913F980539_.wvu.PrintTitles" localSheetId="9" hidden="1">'Data P&amp;P'!$B:$B,'Data P&amp;P'!#REF!</definedName>
    <definedName name="Z_4D29B127_89DB_4203_8E0C_63913F980539_.wvu.PrintTitles" localSheetId="5" hidden="1">Governance!$B:$B,Governance!#REF!</definedName>
    <definedName name="Z_4D29B127_89DB_4203_8E0C_63913F980539_.wvu.PrintTitles" localSheetId="14" hidden="1">'HR Sec'!$B:$B,'HR Sec'!#REF!</definedName>
    <definedName name="Z_4D29B127_89DB_4203_8E0C_63913F980539_.wvu.PrintTitles" localSheetId="15" hidden="1">IAM!$B:$B,IAM!#REF!</definedName>
    <definedName name="Z_4D29B127_89DB_4203_8E0C_63913F980539_.wvu.PrintTitles" localSheetId="11" hidden="1">'IS Aquisition'!$B:$B,'IS Aquisition'!#REF!</definedName>
    <definedName name="Z_4D29B127_89DB_4203_8E0C_63913F980539_.wvu.PrintTitles" localSheetId="19" hidden="1">'IT Compliance'!$B:$B,'IT Compliance'!#REF!</definedName>
    <definedName name="Z_4D29B127_89DB_4203_8E0C_63913F980539_.wvu.PrintTitles" localSheetId="7" hidden="1">'IT Risk Mgmt'!$B:$B,'IT Risk Mgmt'!#REF!</definedName>
    <definedName name="Z_4D29B127_89DB_4203_8E0C_63913F980539_.wvu.PrintTitles" localSheetId="6" hidden="1">'IT Risk Strategy'!$B:$B,'IT Risk Strategy'!#REF!</definedName>
    <definedName name="Z_4D29B127_89DB_4203_8E0C_63913F980539_.wvu.PrintTitles" localSheetId="17" hidden="1">Physical!$B:$B,Physical!#REF!</definedName>
    <definedName name="Z_4D29B127_89DB_4203_8E0C_63913F980539_.wvu.PrintTitles" localSheetId="12" hidden="1">'Sec Ops'!$B:$B,'Sec Ops'!#REF!</definedName>
    <definedName name="Z_4D29B127_89DB_4203_8E0C_63913F980539_.wvu.PrintTitles" localSheetId="13" hidden="1">'T&amp;VM'!$B:$B,'T&amp;VM'!#REF!</definedName>
    <definedName name="Z_4D29B127_89DB_4203_8E0C_63913F980539_.wvu.Rows" localSheetId="8" hidden="1">'Asset Mgmt'!$6:$7,'Asset Mgmt'!$21:$23</definedName>
    <definedName name="Z_4D29B127_89DB_4203_8E0C_63913F980539_.wvu.Rows" localSheetId="16" hidden="1">BCM!$6:$7,BCM!$33:$35</definedName>
    <definedName name="Z_4D29B127_89DB_4203_8E0C_63913F980539_.wvu.Rows" localSheetId="10" hidden="1">'Change Mgmt'!$6:$7,'Change Mgmt'!$45:$47</definedName>
    <definedName name="Z_4D29B127_89DB_4203_8E0C_63913F980539_.wvu.Rows" localSheetId="18" hidden="1">'Comm Strategy'!$6:$7,'Comm Strategy'!$29:$31</definedName>
    <definedName name="Z_4D29B127_89DB_4203_8E0C_63913F980539_.wvu.Rows" localSheetId="9" hidden="1">'Data P&amp;P'!$6:$7,'Data P&amp;P'!$58:$60</definedName>
    <definedName name="Z_4D29B127_89DB_4203_8E0C_63913F980539_.wvu.Rows" localSheetId="5" hidden="1">Governance!$1:$4,Governance!$29:$30</definedName>
    <definedName name="Z_4D29B127_89DB_4203_8E0C_63913F980539_.wvu.Rows" localSheetId="14" hidden="1">'HR Sec'!$6:$7,'HR Sec'!$28:$30</definedName>
    <definedName name="Z_4D29B127_89DB_4203_8E0C_63913F980539_.wvu.Rows" localSheetId="15" hidden="1">IAM!$6:$7</definedName>
    <definedName name="Z_4D29B127_89DB_4203_8E0C_63913F980539_.wvu.Rows" localSheetId="11" hidden="1">'IS Aquisition'!$6:$7,'IS Aquisition'!$45:$47</definedName>
    <definedName name="Z_4D29B127_89DB_4203_8E0C_63913F980539_.wvu.Rows" localSheetId="19" hidden="1">'IT Compliance'!$6:$7,'IT Compliance'!$31:$33</definedName>
    <definedName name="Z_4D29B127_89DB_4203_8E0C_63913F980539_.wvu.Rows" localSheetId="7" hidden="1">'IT Risk Mgmt'!$6:$7,'IT Risk Mgmt'!$28:$30</definedName>
    <definedName name="Z_4D29B127_89DB_4203_8E0C_63913F980539_.wvu.Rows" localSheetId="6" hidden="1">'IT Risk Strategy'!$1:$7,'IT Risk Strategy'!#REF!</definedName>
    <definedName name="Z_4D29B127_89DB_4203_8E0C_63913F980539_.wvu.Rows" localSheetId="17" hidden="1">Physical!$6:$7,Physical!#REF!</definedName>
    <definedName name="Z_4D29B127_89DB_4203_8E0C_63913F980539_.wvu.Rows" localSheetId="4" hidden="1">'Risk Dashboard'!$10:$11</definedName>
    <definedName name="Z_4D29B127_89DB_4203_8E0C_63913F980539_.wvu.Rows" localSheetId="12" hidden="1">'Sec Ops'!$6:$7,'Sec Ops'!$44:$46</definedName>
    <definedName name="Z_4D29B127_89DB_4203_8E0C_63913F980539_.wvu.Rows" localSheetId="13" hidden="1">'T&amp;VM'!#REF!,'T&amp;VM'!$23:$25</definedName>
  </definedNames>
  <calcPr calcId="145621" calcOnSave="0"/>
  <customWorkbookViews>
    <customWorkbookView name="Patel, Vipul B - Personal View" guid="{4D29B127-89DB-4203-8E0C-63913F980539}" mergeInterval="0" personalView="1" maximized="1" xWindow="1" yWindow="1" windowWidth="1436" windowHeight="670" tabRatio="915" activeSheetId="8"/>
  </customWorkbookViews>
</workbook>
</file>

<file path=xl/calcChain.xml><?xml version="1.0" encoding="utf-8"?>
<calcChain xmlns="http://schemas.openxmlformats.org/spreadsheetml/2006/main">
  <c r="L10" i="7" l="1"/>
  <c r="I10" i="7"/>
  <c r="B4" i="46" l="1"/>
  <c r="B2" i="40" l="1"/>
  <c r="B2" i="42" s="1"/>
  <c r="B2" i="5" s="1"/>
  <c r="B2" i="19" s="1"/>
  <c r="B2" i="34" s="1"/>
  <c r="B2" i="18" s="1"/>
  <c r="B2" i="6" s="1"/>
  <c r="B2" i="9" s="1"/>
  <c r="B2" i="8" s="1"/>
  <c r="B2" i="10" s="1"/>
  <c r="B2" i="14" s="1"/>
  <c r="B2" i="20" s="1"/>
  <c r="B2" i="16" s="1"/>
  <c r="B2" i="12" s="1"/>
  <c r="B2" i="7" s="1"/>
  <c r="B2" i="11" s="1"/>
  <c r="B2" i="13" s="1"/>
  <c r="B2" i="15" s="1"/>
  <c r="B2" i="44"/>
  <c r="B2" i="35" l="1"/>
  <c r="B2" i="46"/>
  <c r="B4" i="44"/>
  <c r="U30" i="9"/>
  <c r="S30" i="9"/>
  <c r="O30" i="9"/>
  <c r="L30" i="9"/>
  <c r="P30" i="9" s="1"/>
  <c r="T30" i="9" s="1"/>
  <c r="I30" i="9"/>
  <c r="U29" i="9"/>
  <c r="S29" i="9"/>
  <c r="O29" i="9"/>
  <c r="P29" i="9" s="1"/>
  <c r="T29" i="9" s="1"/>
  <c r="L29" i="9"/>
  <c r="I29" i="9"/>
  <c r="U31" i="9"/>
  <c r="S31" i="9"/>
  <c r="O31" i="9"/>
  <c r="L31" i="9"/>
  <c r="P31" i="9" s="1"/>
  <c r="T31" i="9" s="1"/>
  <c r="I31" i="9"/>
  <c r="L14" i="11" l="1"/>
  <c r="I20" i="7" l="1"/>
  <c r="L20" i="7"/>
  <c r="O20" i="7"/>
  <c r="S20" i="7"/>
  <c r="U20" i="7"/>
  <c r="I12" i="8"/>
  <c r="L12" i="8"/>
  <c r="O12" i="8"/>
  <c r="S12" i="8"/>
  <c r="U12" i="8"/>
  <c r="P12" i="8" l="1"/>
  <c r="T12" i="8" s="1"/>
  <c r="P20" i="7"/>
  <c r="T20" i="7" s="1"/>
  <c r="L16" i="19"/>
  <c r="O16" i="19"/>
  <c r="I16" i="19"/>
  <c r="I14" i="15"/>
  <c r="I12" i="15"/>
  <c r="I10" i="15"/>
  <c r="I12" i="13"/>
  <c r="I10" i="13"/>
  <c r="I17" i="11"/>
  <c r="I15" i="11"/>
  <c r="I14" i="11"/>
  <c r="I12" i="11"/>
  <c r="I11" i="11"/>
  <c r="I10" i="11"/>
  <c r="I19" i="7"/>
  <c r="I18" i="7"/>
  <c r="I16" i="7"/>
  <c r="I15" i="7"/>
  <c r="I13" i="7"/>
  <c r="I12" i="7"/>
  <c r="I11" i="7"/>
  <c r="I19" i="16"/>
  <c r="I16" i="16"/>
  <c r="I17" i="16"/>
  <c r="I14" i="16"/>
  <c r="I13" i="16"/>
  <c r="I12" i="16"/>
  <c r="I10" i="16"/>
  <c r="I26" i="12"/>
  <c r="I24" i="12"/>
  <c r="I23" i="12"/>
  <c r="I21" i="12"/>
  <c r="I20" i="12"/>
  <c r="I18" i="12"/>
  <c r="I16" i="12"/>
  <c r="I15" i="12"/>
  <c r="I13" i="12"/>
  <c r="I11" i="12"/>
  <c r="I10" i="12"/>
  <c r="I17" i="20"/>
  <c r="I15" i="20"/>
  <c r="I13" i="20"/>
  <c r="I11" i="20"/>
  <c r="I10" i="20"/>
  <c r="I30" i="14"/>
  <c r="I28" i="14"/>
  <c r="I27" i="14"/>
  <c r="I25" i="14"/>
  <c r="I24" i="14"/>
  <c r="I23" i="14"/>
  <c r="I21" i="14"/>
  <c r="I19" i="14"/>
  <c r="I18" i="14"/>
  <c r="I17" i="14"/>
  <c r="I16" i="14"/>
  <c r="I14" i="14"/>
  <c r="I13" i="14"/>
  <c r="I12" i="14"/>
  <c r="I10" i="14"/>
  <c r="I21" i="10"/>
  <c r="I19" i="10"/>
  <c r="I18" i="10"/>
  <c r="I16" i="10"/>
  <c r="I14" i="10"/>
  <c r="I12" i="10"/>
  <c r="I10" i="10"/>
  <c r="I17" i="8"/>
  <c r="I16" i="8"/>
  <c r="I15" i="8"/>
  <c r="I13" i="8"/>
  <c r="I10" i="8"/>
  <c r="I33" i="9"/>
  <c r="I27" i="9"/>
  <c r="I26" i="9"/>
  <c r="I24" i="9"/>
  <c r="I22" i="9"/>
  <c r="I21" i="9"/>
  <c r="I19" i="9"/>
  <c r="I17" i="9"/>
  <c r="I15" i="9"/>
  <c r="I14" i="9"/>
  <c r="I12" i="9"/>
  <c r="I11" i="9"/>
  <c r="I10" i="9"/>
  <c r="I11" i="6"/>
  <c r="I10" i="6"/>
  <c r="L13" i="18"/>
  <c r="I13" i="18"/>
  <c r="I11" i="18"/>
  <c r="I10" i="18"/>
  <c r="I16" i="34"/>
  <c r="I15" i="34"/>
  <c r="I14" i="34"/>
  <c r="I12" i="34"/>
  <c r="I10" i="34"/>
  <c r="P16" i="19" l="1"/>
  <c r="U14" i="15" l="1"/>
  <c r="S14" i="15"/>
  <c r="O14" i="15"/>
  <c r="L14" i="15"/>
  <c r="U12" i="15"/>
  <c r="S12" i="15"/>
  <c r="O12" i="15"/>
  <c r="L12" i="15"/>
  <c r="U10" i="15"/>
  <c r="S10" i="15"/>
  <c r="O10" i="15"/>
  <c r="L10" i="15"/>
  <c r="U12" i="13"/>
  <c r="S12" i="13"/>
  <c r="O12" i="13"/>
  <c r="L12" i="13"/>
  <c r="U10" i="13"/>
  <c r="S10" i="13"/>
  <c r="O10" i="13"/>
  <c r="L10" i="13"/>
  <c r="U17" i="11"/>
  <c r="S17" i="11"/>
  <c r="O17" i="11"/>
  <c r="L17" i="11"/>
  <c r="U15" i="11"/>
  <c r="S15" i="11"/>
  <c r="O15" i="11"/>
  <c r="L15" i="11"/>
  <c r="U14" i="11"/>
  <c r="S14" i="11"/>
  <c r="O14" i="11"/>
  <c r="U12" i="11"/>
  <c r="S12" i="11"/>
  <c r="O12" i="11"/>
  <c r="L12" i="11"/>
  <c r="U11" i="11"/>
  <c r="S11" i="11"/>
  <c r="O11" i="11"/>
  <c r="L11" i="11"/>
  <c r="U10" i="11"/>
  <c r="S10" i="11"/>
  <c r="O10" i="11"/>
  <c r="L10" i="11"/>
  <c r="U19" i="7"/>
  <c r="S19" i="7"/>
  <c r="O19" i="7"/>
  <c r="L19" i="7"/>
  <c r="U18" i="7"/>
  <c r="S18" i="7"/>
  <c r="O18" i="7"/>
  <c r="L18" i="7"/>
  <c r="U16" i="7"/>
  <c r="S16" i="7"/>
  <c r="O16" i="7"/>
  <c r="L16" i="7"/>
  <c r="U15" i="7"/>
  <c r="S15" i="7"/>
  <c r="O15" i="7"/>
  <c r="L15" i="7"/>
  <c r="U13" i="7"/>
  <c r="S13" i="7"/>
  <c r="O13" i="7"/>
  <c r="L13" i="7"/>
  <c r="U12" i="7"/>
  <c r="S12" i="7"/>
  <c r="O12" i="7"/>
  <c r="L12" i="7"/>
  <c r="U11" i="7"/>
  <c r="S11" i="7"/>
  <c r="O11" i="7"/>
  <c r="L11" i="7"/>
  <c r="U10" i="7"/>
  <c r="S10" i="7"/>
  <c r="O10" i="7"/>
  <c r="U19" i="16"/>
  <c r="S19" i="16"/>
  <c r="O19" i="16"/>
  <c r="L19" i="16"/>
  <c r="U17" i="16"/>
  <c r="S17" i="16"/>
  <c r="O17" i="16"/>
  <c r="L17" i="16"/>
  <c r="U16" i="16"/>
  <c r="S16" i="16"/>
  <c r="O16" i="16"/>
  <c r="L16" i="16"/>
  <c r="U14" i="16"/>
  <c r="S14" i="16"/>
  <c r="O14" i="16"/>
  <c r="L14" i="16"/>
  <c r="U13" i="16"/>
  <c r="S13" i="16"/>
  <c r="O13" i="16"/>
  <c r="L13" i="16"/>
  <c r="U12" i="16"/>
  <c r="S12" i="16"/>
  <c r="O12" i="16"/>
  <c r="L12" i="16"/>
  <c r="U10" i="16"/>
  <c r="S10" i="16"/>
  <c r="O10" i="16"/>
  <c r="L10" i="16"/>
  <c r="U26" i="12"/>
  <c r="S26" i="12"/>
  <c r="O26" i="12"/>
  <c r="L26" i="12"/>
  <c r="U23" i="12"/>
  <c r="S23" i="12"/>
  <c r="O23" i="12"/>
  <c r="L23" i="12"/>
  <c r="U24" i="12"/>
  <c r="S24" i="12"/>
  <c r="O24" i="12"/>
  <c r="L24" i="12"/>
  <c r="U21" i="12"/>
  <c r="S21" i="12"/>
  <c r="O21" i="12"/>
  <c r="L21" i="12"/>
  <c r="U20" i="12"/>
  <c r="S20" i="12"/>
  <c r="O20" i="12"/>
  <c r="L20" i="12"/>
  <c r="U18" i="12"/>
  <c r="S18" i="12"/>
  <c r="O18" i="12"/>
  <c r="L18" i="12"/>
  <c r="U16" i="12"/>
  <c r="S16" i="12"/>
  <c r="O16" i="12"/>
  <c r="L16" i="12"/>
  <c r="U15" i="12"/>
  <c r="S15" i="12"/>
  <c r="O15" i="12"/>
  <c r="L15" i="12"/>
  <c r="U13" i="12"/>
  <c r="S13" i="12"/>
  <c r="O13" i="12"/>
  <c r="L13" i="12"/>
  <c r="U11" i="12"/>
  <c r="S11" i="12"/>
  <c r="O11" i="12"/>
  <c r="L11" i="12"/>
  <c r="U10" i="12"/>
  <c r="S10" i="12"/>
  <c r="O10" i="12"/>
  <c r="L10" i="12"/>
  <c r="U17" i="20"/>
  <c r="S17" i="20"/>
  <c r="O17" i="20"/>
  <c r="L17" i="20"/>
  <c r="U15" i="20"/>
  <c r="S15" i="20"/>
  <c r="O15" i="20"/>
  <c r="L15" i="20"/>
  <c r="U13" i="20"/>
  <c r="S13" i="20"/>
  <c r="O13" i="20"/>
  <c r="L13" i="20"/>
  <c r="U11" i="20"/>
  <c r="S11" i="20"/>
  <c r="O11" i="20"/>
  <c r="L11" i="20"/>
  <c r="U10" i="20"/>
  <c r="S10" i="20"/>
  <c r="O10" i="20"/>
  <c r="L10" i="20"/>
  <c r="U10" i="14"/>
  <c r="U30" i="14"/>
  <c r="S30" i="14"/>
  <c r="O30" i="14"/>
  <c r="L30" i="14"/>
  <c r="U28" i="14"/>
  <c r="S28" i="14"/>
  <c r="O28" i="14"/>
  <c r="L28" i="14"/>
  <c r="U27" i="14"/>
  <c r="S27" i="14"/>
  <c r="O27" i="14"/>
  <c r="L27" i="14"/>
  <c r="U25" i="14"/>
  <c r="S25" i="14"/>
  <c r="O25" i="14"/>
  <c r="L25" i="14"/>
  <c r="U24" i="14"/>
  <c r="S24" i="14"/>
  <c r="O24" i="14"/>
  <c r="L24" i="14"/>
  <c r="U23" i="14"/>
  <c r="S23" i="14"/>
  <c r="O23" i="14"/>
  <c r="L23" i="14"/>
  <c r="U21" i="14"/>
  <c r="S21" i="14"/>
  <c r="O21" i="14"/>
  <c r="L21" i="14"/>
  <c r="U19" i="14"/>
  <c r="S19" i="14"/>
  <c r="O19" i="14"/>
  <c r="L19" i="14"/>
  <c r="U18" i="14"/>
  <c r="S18" i="14"/>
  <c r="O18" i="14"/>
  <c r="L18" i="14"/>
  <c r="U17" i="14"/>
  <c r="S17" i="14"/>
  <c r="O17" i="14"/>
  <c r="L17" i="14"/>
  <c r="U16" i="14"/>
  <c r="S16" i="14"/>
  <c r="O16" i="14"/>
  <c r="L16" i="14"/>
  <c r="U14" i="14"/>
  <c r="S14" i="14"/>
  <c r="O14" i="14"/>
  <c r="L14" i="14"/>
  <c r="U13" i="14"/>
  <c r="S13" i="14"/>
  <c r="O13" i="14"/>
  <c r="L13" i="14"/>
  <c r="U12" i="14"/>
  <c r="S12" i="14"/>
  <c r="O12" i="14"/>
  <c r="L12" i="14"/>
  <c r="S10" i="14"/>
  <c r="O10" i="14"/>
  <c r="L10" i="14"/>
  <c r="U21" i="10"/>
  <c r="S21" i="10"/>
  <c r="O21" i="10"/>
  <c r="L21" i="10"/>
  <c r="U19" i="10"/>
  <c r="S19" i="10"/>
  <c r="O19" i="10"/>
  <c r="L19" i="10"/>
  <c r="U18" i="10"/>
  <c r="S18" i="10"/>
  <c r="O18" i="10"/>
  <c r="L18" i="10"/>
  <c r="U16" i="10"/>
  <c r="S16" i="10"/>
  <c r="O16" i="10"/>
  <c r="L16" i="10"/>
  <c r="U14" i="10"/>
  <c r="S14" i="10"/>
  <c r="O14" i="10"/>
  <c r="L14" i="10"/>
  <c r="U12" i="10"/>
  <c r="S12" i="10"/>
  <c r="O12" i="10"/>
  <c r="L12" i="10"/>
  <c r="U10" i="10"/>
  <c r="S10" i="10"/>
  <c r="O10" i="10"/>
  <c r="L10" i="10"/>
  <c r="U17" i="8"/>
  <c r="S17" i="8"/>
  <c r="U16" i="8"/>
  <c r="S16" i="8"/>
  <c r="U15" i="8"/>
  <c r="S15" i="8"/>
  <c r="U13" i="8"/>
  <c r="S13" i="8"/>
  <c r="O17" i="8"/>
  <c r="O16" i="8"/>
  <c r="O15" i="8"/>
  <c r="O13" i="8"/>
  <c r="L10" i="8"/>
  <c r="O10" i="8"/>
  <c r="U10" i="8"/>
  <c r="S10" i="8"/>
  <c r="U33" i="9"/>
  <c r="S33" i="9"/>
  <c r="U27" i="9"/>
  <c r="S27" i="9"/>
  <c r="U26" i="9"/>
  <c r="S26" i="9"/>
  <c r="U24" i="9"/>
  <c r="S24" i="9"/>
  <c r="U22" i="9"/>
  <c r="S22" i="9"/>
  <c r="U21" i="9"/>
  <c r="S21" i="9"/>
  <c r="U19" i="9"/>
  <c r="S19" i="9"/>
  <c r="U17" i="9"/>
  <c r="S17" i="9"/>
  <c r="U15" i="9"/>
  <c r="S15" i="9"/>
  <c r="U14" i="9"/>
  <c r="S14" i="9"/>
  <c r="U12" i="9"/>
  <c r="S12" i="9"/>
  <c r="U11" i="9"/>
  <c r="S11" i="9"/>
  <c r="O10" i="9"/>
  <c r="U10" i="9"/>
  <c r="S10" i="9"/>
  <c r="U11" i="6"/>
  <c r="S11" i="6"/>
  <c r="O11" i="6"/>
  <c r="L10" i="6"/>
  <c r="O10" i="6"/>
  <c r="U10" i="6"/>
  <c r="S10" i="6"/>
  <c r="U13" i="18"/>
  <c r="S13" i="18"/>
  <c r="U11" i="18"/>
  <c r="S11" i="18"/>
  <c r="O10" i="18"/>
  <c r="L10" i="18"/>
  <c r="U10" i="19"/>
  <c r="U10" i="34"/>
  <c r="P19" i="34" s="1"/>
  <c r="U10" i="18"/>
  <c r="S10" i="18"/>
  <c r="U16" i="19"/>
  <c r="S16" i="34"/>
  <c r="S15" i="34"/>
  <c r="S14" i="34"/>
  <c r="S12" i="34"/>
  <c r="S10" i="34"/>
  <c r="S10" i="19"/>
  <c r="O10" i="19"/>
  <c r="L10" i="19"/>
  <c r="I10" i="19"/>
  <c r="I11" i="19"/>
  <c r="I12" i="19"/>
  <c r="I14" i="19"/>
  <c r="L10" i="34"/>
  <c r="P11" i="20" l="1"/>
  <c r="T11" i="20" s="1"/>
  <c r="P12" i="15"/>
  <c r="P14" i="15"/>
  <c r="T14" i="15" s="1"/>
  <c r="P10" i="18"/>
  <c r="T10" i="18" s="1"/>
  <c r="P10" i="19"/>
  <c r="T10" i="19" s="1"/>
  <c r="P10" i="10"/>
  <c r="T10" i="10" s="1"/>
  <c r="P19" i="10"/>
  <c r="T19" i="10" s="1"/>
  <c r="P10" i="13"/>
  <c r="T10" i="13" s="1"/>
  <c r="P12" i="13"/>
  <c r="P10" i="11"/>
  <c r="P14" i="11"/>
  <c r="T14" i="11" s="1"/>
  <c r="P15" i="11"/>
  <c r="T15" i="11" s="1"/>
  <c r="P12" i="11"/>
  <c r="T12" i="11" s="1"/>
  <c r="P11" i="11"/>
  <c r="T11" i="11" s="1"/>
  <c r="P17" i="11"/>
  <c r="T17" i="11" s="1"/>
  <c r="P13" i="7"/>
  <c r="T13" i="7" s="1"/>
  <c r="P11" i="7"/>
  <c r="T11" i="7" s="1"/>
  <c r="P10" i="7"/>
  <c r="P18" i="7"/>
  <c r="T18" i="7" s="1"/>
  <c r="P12" i="7"/>
  <c r="T12" i="7" s="1"/>
  <c r="P15" i="7"/>
  <c r="T15" i="7" s="1"/>
  <c r="P16" i="7"/>
  <c r="T16" i="7" s="1"/>
  <c r="P19" i="7"/>
  <c r="T19" i="7" s="1"/>
  <c r="P10" i="16"/>
  <c r="T10" i="16" s="1"/>
  <c r="P12" i="16"/>
  <c r="T12" i="16" s="1"/>
  <c r="P16" i="16"/>
  <c r="T16" i="16" s="1"/>
  <c r="P17" i="16"/>
  <c r="T17" i="16" s="1"/>
  <c r="P19" i="16"/>
  <c r="T19" i="16" s="1"/>
  <c r="P13" i="16"/>
  <c r="T13" i="16" s="1"/>
  <c r="P14" i="16"/>
  <c r="T14" i="16" s="1"/>
  <c r="P13" i="12"/>
  <c r="T13" i="12" s="1"/>
  <c r="P18" i="12"/>
  <c r="T18" i="12" s="1"/>
  <c r="P15" i="12"/>
  <c r="T15" i="12" s="1"/>
  <c r="P20" i="12"/>
  <c r="T20" i="12" s="1"/>
  <c r="P11" i="12"/>
  <c r="T11" i="12" s="1"/>
  <c r="P16" i="12"/>
  <c r="T16" i="12" s="1"/>
  <c r="P10" i="12"/>
  <c r="P21" i="12"/>
  <c r="T21" i="12" s="1"/>
  <c r="P24" i="12"/>
  <c r="T24" i="12" s="1"/>
  <c r="P23" i="12"/>
  <c r="T23" i="12" s="1"/>
  <c r="P26" i="12"/>
  <c r="T26" i="12" s="1"/>
  <c r="P15" i="20"/>
  <c r="T15" i="20" s="1"/>
  <c r="P17" i="20"/>
  <c r="T17" i="20" s="1"/>
  <c r="P10" i="20"/>
  <c r="P13" i="20"/>
  <c r="T13" i="20" s="1"/>
  <c r="P12" i="14"/>
  <c r="T12" i="14" s="1"/>
  <c r="P13" i="14"/>
  <c r="T13" i="14" s="1"/>
  <c r="P14" i="14"/>
  <c r="T14" i="14" s="1"/>
  <c r="P16" i="14"/>
  <c r="T16" i="14" s="1"/>
  <c r="P18" i="14"/>
  <c r="T18" i="14" s="1"/>
  <c r="P21" i="14"/>
  <c r="T21" i="14" s="1"/>
  <c r="P23" i="14"/>
  <c r="T23" i="14" s="1"/>
  <c r="P25" i="14"/>
  <c r="T25" i="14" s="1"/>
  <c r="P10" i="14"/>
  <c r="T10" i="14" s="1"/>
  <c r="P28" i="14"/>
  <c r="T28" i="14" s="1"/>
  <c r="P30" i="14"/>
  <c r="T30" i="14" s="1"/>
  <c r="P19" i="14"/>
  <c r="T19" i="14" s="1"/>
  <c r="P17" i="14"/>
  <c r="T17" i="14" s="1"/>
  <c r="P27" i="14"/>
  <c r="T27" i="14" s="1"/>
  <c r="P24" i="14"/>
  <c r="T24" i="14" s="1"/>
  <c r="P12" i="10"/>
  <c r="P16" i="10"/>
  <c r="T16" i="10" s="1"/>
  <c r="P14" i="10"/>
  <c r="T14" i="10" s="1"/>
  <c r="P18" i="10"/>
  <c r="T18" i="10" s="1"/>
  <c r="P21" i="10"/>
  <c r="T21" i="10" s="1"/>
  <c r="P10" i="8"/>
  <c r="P10" i="6"/>
  <c r="P10" i="15"/>
  <c r="T10" i="15" s="1"/>
  <c r="R26" i="7" l="1"/>
  <c r="R27" i="7"/>
  <c r="R28" i="7"/>
  <c r="T10" i="7"/>
  <c r="R26" i="16"/>
  <c r="R25" i="16"/>
  <c r="R27" i="16"/>
  <c r="R33" i="12"/>
  <c r="R34" i="12"/>
  <c r="T10" i="12"/>
  <c r="R32" i="12"/>
  <c r="R23" i="20"/>
  <c r="R24" i="20"/>
  <c r="T10" i="20"/>
  <c r="R25" i="20"/>
  <c r="R37" i="14"/>
  <c r="R38" i="14"/>
  <c r="R36" i="14"/>
  <c r="R28" i="10"/>
  <c r="R29" i="10"/>
  <c r="R27" i="10"/>
  <c r="T12" i="10"/>
  <c r="T10" i="8"/>
  <c r="R22" i="15"/>
  <c r="R21" i="15"/>
  <c r="T10" i="6"/>
  <c r="R20" i="13"/>
  <c r="R19" i="13"/>
  <c r="T10" i="11"/>
  <c r="R24" i="11"/>
  <c r="R25" i="11"/>
  <c r="R23" i="11"/>
  <c r="T12" i="13"/>
  <c r="R18" i="13"/>
  <c r="T12" i="15"/>
  <c r="R20" i="15"/>
  <c r="Q23" i="19"/>
  <c r="Q24" i="19"/>
  <c r="Q25" i="19"/>
  <c r="Q22" i="34"/>
  <c r="Q23" i="34"/>
  <c r="Q24" i="34"/>
  <c r="Q19" i="18"/>
  <c r="Q20" i="18"/>
  <c r="Q21" i="18"/>
  <c r="Q39" i="9"/>
  <c r="Q40" i="9"/>
  <c r="Q41" i="9"/>
  <c r="U12" i="34" l="1"/>
  <c r="U14" i="34"/>
  <c r="U15" i="34"/>
  <c r="U16" i="34"/>
  <c r="S18" i="34"/>
  <c r="Q19" i="34" l="1"/>
  <c r="O14" i="19" l="1"/>
  <c r="L14" i="19"/>
  <c r="O12" i="19"/>
  <c r="L12" i="19"/>
  <c r="P12" i="19" s="1"/>
  <c r="O11" i="19"/>
  <c r="L11" i="19"/>
  <c r="O16" i="34"/>
  <c r="L16" i="34"/>
  <c r="O15" i="34"/>
  <c r="L15" i="34"/>
  <c r="O14" i="34"/>
  <c r="L14" i="34"/>
  <c r="O12" i="34"/>
  <c r="L12" i="34"/>
  <c r="P12" i="34" s="1"/>
  <c r="O10" i="34"/>
  <c r="O13" i="18"/>
  <c r="P13" i="18" s="1"/>
  <c r="T13" i="18" s="1"/>
  <c r="O11" i="18"/>
  <c r="L11" i="18"/>
  <c r="P11" i="18" s="1"/>
  <c r="L11" i="6"/>
  <c r="P11" i="6" s="1"/>
  <c r="O33" i="9"/>
  <c r="L33" i="9"/>
  <c r="O27" i="9"/>
  <c r="L27" i="9"/>
  <c r="O26" i="9"/>
  <c r="L26" i="9"/>
  <c r="P26" i="9" s="1"/>
  <c r="T26" i="9" s="1"/>
  <c r="O24" i="9"/>
  <c r="L24" i="9"/>
  <c r="O22" i="9"/>
  <c r="L22" i="9"/>
  <c r="P22" i="9" s="1"/>
  <c r="T22" i="9" s="1"/>
  <c r="O21" i="9"/>
  <c r="L21" i="9"/>
  <c r="O19" i="9"/>
  <c r="L19" i="9"/>
  <c r="P19" i="9" s="1"/>
  <c r="T19" i="9" s="1"/>
  <c r="O17" i="9"/>
  <c r="L17" i="9"/>
  <c r="O15" i="9"/>
  <c r="L15" i="9"/>
  <c r="O14" i="9"/>
  <c r="L14" i="9"/>
  <c r="O12" i="9"/>
  <c r="L12" i="9"/>
  <c r="O11" i="9"/>
  <c r="L11" i="9"/>
  <c r="L10" i="9"/>
  <c r="P10" i="9" s="1"/>
  <c r="L17" i="8"/>
  <c r="P17" i="8" s="1"/>
  <c r="T17" i="8" s="1"/>
  <c r="L16" i="8"/>
  <c r="P16" i="8" s="1"/>
  <c r="T16" i="8" s="1"/>
  <c r="L15" i="8"/>
  <c r="P15" i="8" s="1"/>
  <c r="T15" i="8" s="1"/>
  <c r="L13" i="8"/>
  <c r="P13" i="8" s="1"/>
  <c r="T13" i="8" s="1"/>
  <c r="P15" i="9" l="1"/>
  <c r="T15" i="9" s="1"/>
  <c r="P12" i="9"/>
  <c r="T12" i="9" s="1"/>
  <c r="P14" i="19"/>
  <c r="T14" i="19" s="1"/>
  <c r="P11" i="19"/>
  <c r="T11" i="19" s="1"/>
  <c r="P15" i="34"/>
  <c r="T15" i="34" s="1"/>
  <c r="P14" i="34"/>
  <c r="T14" i="34" s="1"/>
  <c r="P16" i="34"/>
  <c r="T16" i="34" s="1"/>
  <c r="P10" i="34"/>
  <c r="T10" i="34" s="1"/>
  <c r="R23" i="8"/>
  <c r="R24" i="8"/>
  <c r="R25" i="8"/>
  <c r="P11" i="9"/>
  <c r="T11" i="9" s="1"/>
  <c r="P14" i="9"/>
  <c r="T14" i="9" s="1"/>
  <c r="P17" i="9"/>
  <c r="T17" i="9" s="1"/>
  <c r="P21" i="9"/>
  <c r="T21" i="9" s="1"/>
  <c r="P24" i="9"/>
  <c r="T24" i="9" s="1"/>
  <c r="P27" i="9"/>
  <c r="T27" i="9" s="1"/>
  <c r="P33" i="9"/>
  <c r="T33" i="9" s="1"/>
  <c r="T10" i="9"/>
  <c r="R20" i="18"/>
  <c r="R19" i="18"/>
  <c r="T11" i="18"/>
  <c r="R21" i="18"/>
  <c r="T11" i="6"/>
  <c r="R18" i="6"/>
  <c r="R17" i="6"/>
  <c r="R19" i="6"/>
  <c r="T12" i="34"/>
  <c r="T12" i="19"/>
  <c r="T16" i="19"/>
  <c r="Q24" i="8"/>
  <c r="Q23" i="8"/>
  <c r="Q25" i="8"/>
  <c r="R22" i="34" l="1"/>
  <c r="T18" i="34"/>
  <c r="R19" i="34" s="1"/>
  <c r="F15" i="5" s="1"/>
  <c r="R40" i="9"/>
  <c r="R39" i="9"/>
  <c r="R41" i="9"/>
  <c r="R23" i="34"/>
  <c r="R24" i="34"/>
  <c r="R25" i="19"/>
  <c r="R24" i="19"/>
  <c r="R23" i="19"/>
  <c r="Q34" i="12"/>
  <c r="Q26" i="16" l="1"/>
  <c r="Q25" i="16"/>
  <c r="Q27" i="16"/>
  <c r="Q28" i="10" l="1"/>
  <c r="Q27" i="10"/>
  <c r="Q29" i="10"/>
  <c r="Q25" i="20" l="1"/>
  <c r="Q23" i="20"/>
  <c r="Q24" i="20"/>
  <c r="P20" i="20" l="1"/>
  <c r="T18" i="20"/>
  <c r="S18" i="20"/>
  <c r="Q36" i="14"/>
  <c r="Q20" i="20" l="1"/>
  <c r="R20" i="20"/>
  <c r="Q24" i="11"/>
  <c r="Q23" i="11"/>
  <c r="Q25" i="11"/>
  <c r="Q27" i="7" l="1"/>
  <c r="Q26" i="7"/>
  <c r="Q28" i="7"/>
  <c r="Q18" i="6" l="1"/>
  <c r="Q17" i="6"/>
  <c r="Q19" i="6"/>
  <c r="X14" i="34" l="1"/>
  <c r="W14" i="34"/>
  <c r="V14" i="34"/>
  <c r="S12" i="19"/>
  <c r="U12" i="19"/>
  <c r="H16" i="5" l="1"/>
  <c r="G11" i="5" s="1"/>
  <c r="H15" i="5"/>
  <c r="F11" i="5" s="1"/>
  <c r="H17" i="5"/>
  <c r="H11" i="5" s="1"/>
  <c r="T22" i="5"/>
  <c r="T21" i="5"/>
  <c r="T23" i="5"/>
  <c r="P28" i="5"/>
  <c r="P27" i="5"/>
  <c r="P29" i="5"/>
  <c r="P22" i="5"/>
  <c r="P21" i="5"/>
  <c r="P23" i="5"/>
  <c r="P40" i="5"/>
  <c r="P39" i="5"/>
  <c r="P41" i="5"/>
  <c r="Q37" i="14"/>
  <c r="Q38" i="14"/>
  <c r="W16" i="34"/>
  <c r="V16" i="34"/>
  <c r="X16" i="34"/>
  <c r="W15" i="34"/>
  <c r="V15" i="34"/>
  <c r="X15" i="34"/>
  <c r="T39" i="5"/>
  <c r="T41" i="5"/>
  <c r="T33" i="5"/>
  <c r="T35" i="5"/>
  <c r="T28" i="5"/>
  <c r="T27" i="5"/>
  <c r="T29" i="5"/>
  <c r="Q33" i="12"/>
  <c r="Q32" i="12"/>
  <c r="P34" i="5"/>
  <c r="P33" i="5"/>
  <c r="P35" i="5"/>
  <c r="T16" i="5"/>
  <c r="T15" i="5"/>
  <c r="T17" i="5"/>
  <c r="AB16" i="5"/>
  <c r="AA11" i="5" s="1"/>
  <c r="AB15" i="5"/>
  <c r="Z11" i="5" s="1"/>
  <c r="AB17" i="5"/>
  <c r="AB11" i="5" s="1"/>
  <c r="Q21" i="15"/>
  <c r="Q20" i="15"/>
  <c r="Q22" i="15"/>
  <c r="X16" i="5"/>
  <c r="W11" i="5" s="1"/>
  <c r="X15" i="5"/>
  <c r="V11" i="5" s="1"/>
  <c r="X17" i="5"/>
  <c r="X11" i="5" s="1"/>
  <c r="Q19" i="13"/>
  <c r="Q18" i="13"/>
  <c r="Q20" i="13"/>
  <c r="L16" i="5"/>
  <c r="K11" i="5" s="1"/>
  <c r="L15" i="5"/>
  <c r="J11" i="5" s="1"/>
  <c r="L17" i="5"/>
  <c r="L11" i="5" s="1"/>
  <c r="B4" i="42"/>
  <c r="B4" i="35"/>
  <c r="B4" i="11" s="1"/>
  <c r="B4" i="34"/>
  <c r="S14" i="19"/>
  <c r="S11" i="19"/>
  <c r="S16" i="19"/>
  <c r="D16" i="5"/>
  <c r="C11" i="5" s="1"/>
  <c r="D15" i="5"/>
  <c r="B11" i="5" s="1"/>
  <c r="D17" i="5"/>
  <c r="D11" i="5" s="1"/>
  <c r="V10" i="34"/>
  <c r="X10" i="34"/>
  <c r="U14" i="19"/>
  <c r="W10" i="34"/>
  <c r="U11" i="19"/>
  <c r="T40" i="5"/>
  <c r="T34" i="5"/>
  <c r="P17" i="5"/>
  <c r="P15" i="5"/>
  <c r="P16" i="5"/>
  <c r="X12" i="34"/>
  <c r="V12" i="34"/>
  <c r="W12" i="34"/>
  <c r="S18" i="11" l="1"/>
  <c r="S18" i="19"/>
  <c r="T12" i="6"/>
  <c r="P16" i="18"/>
  <c r="L18" i="5" s="1"/>
  <c r="J10" i="5" s="1"/>
  <c r="J9" i="5" s="1"/>
  <c r="P20" i="11"/>
  <c r="P36" i="5" s="1"/>
  <c r="T18" i="11"/>
  <c r="S21" i="7"/>
  <c r="P23" i="7"/>
  <c r="T18" i="5" s="1"/>
  <c r="T21" i="7"/>
  <c r="P22" i="16"/>
  <c r="T36" i="5" s="1"/>
  <c r="S12" i="6"/>
  <c r="P14" i="6"/>
  <c r="P18" i="5" s="1"/>
  <c r="B4" i="16"/>
  <c r="B4" i="20"/>
  <c r="T18" i="8"/>
  <c r="S18" i="8"/>
  <c r="P20" i="8"/>
  <c r="P24" i="5" s="1"/>
  <c r="S15" i="15"/>
  <c r="P36" i="9"/>
  <c r="T24" i="5" s="1"/>
  <c r="T34" i="9"/>
  <c r="S34" i="9"/>
  <c r="P19" i="19"/>
  <c r="T18" i="19"/>
  <c r="B4" i="8"/>
  <c r="B4" i="14"/>
  <c r="B4" i="6"/>
  <c r="B4" i="12"/>
  <c r="B4" i="7"/>
  <c r="B4" i="9"/>
  <c r="B4" i="13"/>
  <c r="B4" i="15"/>
  <c r="B4" i="18"/>
  <c r="B4" i="5"/>
  <c r="B4" i="10"/>
  <c r="B4" i="19"/>
  <c r="T15" i="15"/>
  <c r="P17" i="15"/>
  <c r="AB18" i="5" s="1"/>
  <c r="Z10" i="5" s="1"/>
  <c r="Z9" i="5" s="1"/>
  <c r="S14" i="18"/>
  <c r="T14" i="18"/>
  <c r="W17" i="34"/>
  <c r="H18" i="5"/>
  <c r="F10" i="5" s="1"/>
  <c r="F9" i="5" s="1"/>
  <c r="V17" i="34"/>
  <c r="P24" i="10"/>
  <c r="P30" i="5" s="1"/>
  <c r="S31" i="14"/>
  <c r="S22" i="10"/>
  <c r="T22" i="10"/>
  <c r="P33" i="14"/>
  <c r="P42" i="5" s="1"/>
  <c r="T31" i="14"/>
  <c r="T42" i="5"/>
  <c r="S20" i="16"/>
  <c r="T20" i="16"/>
  <c r="S27" i="12"/>
  <c r="N11" i="5"/>
  <c r="P29" i="12"/>
  <c r="T30" i="5" s="1"/>
  <c r="T27" i="12"/>
  <c r="P11" i="5"/>
  <c r="O11" i="5"/>
  <c r="S13" i="13"/>
  <c r="T13" i="13"/>
  <c r="P15" i="13"/>
  <c r="X18" i="5" s="1"/>
  <c r="V10" i="5" s="1"/>
  <c r="V9" i="5" s="1"/>
  <c r="Q36" i="9" l="1"/>
  <c r="Q16" i="18"/>
  <c r="Q19" i="19"/>
  <c r="R19" i="19"/>
  <c r="B15" i="5" s="1"/>
  <c r="Q17" i="15"/>
  <c r="Q23" i="7"/>
  <c r="Q20" i="8"/>
  <c r="R20" i="8"/>
  <c r="N21" i="5" s="1"/>
  <c r="R14" i="6"/>
  <c r="N15" i="5" s="1"/>
  <c r="D18" i="5"/>
  <c r="B10" i="5" s="1"/>
  <c r="B9" i="5" s="1"/>
  <c r="R17" i="15"/>
  <c r="Z15" i="5" s="1"/>
  <c r="Q20" i="11"/>
  <c r="R20" i="11"/>
  <c r="N33" i="5" s="1"/>
  <c r="R36" i="9"/>
  <c r="R21" i="5" s="1"/>
  <c r="Q14" i="6"/>
  <c r="R16" i="18"/>
  <c r="J15" i="5" s="1"/>
  <c r="R23" i="7"/>
  <c r="R15" i="5" s="1"/>
  <c r="R24" i="10"/>
  <c r="N27" i="5" s="1"/>
  <c r="Q24" i="10"/>
  <c r="Q33" i="14"/>
  <c r="R33" i="14"/>
  <c r="N39" i="5" s="1"/>
  <c r="R39" i="5"/>
  <c r="Q22" i="16"/>
  <c r="R22" i="16"/>
  <c r="R33" i="5" s="1"/>
  <c r="R29" i="12"/>
  <c r="R27" i="5" s="1"/>
  <c r="Q29" i="12"/>
  <c r="N10" i="5"/>
  <c r="N9" i="5" s="1"/>
  <c r="Q15" i="13"/>
  <c r="R15" i="13"/>
  <c r="V15" i="5" s="1"/>
  <c r="D21" i="5" l="1"/>
</calcChain>
</file>

<file path=xl/sharedStrings.xml><?xml version="1.0" encoding="utf-8"?>
<sst xmlns="http://schemas.openxmlformats.org/spreadsheetml/2006/main" count="2126" uniqueCount="1114">
  <si>
    <t>Yes</t>
  </si>
  <si>
    <t>No</t>
  </si>
  <si>
    <t>Partial</t>
  </si>
  <si>
    <t>Risk Score</t>
  </si>
  <si>
    <t>Change Management</t>
  </si>
  <si>
    <t>Configuration Management</t>
  </si>
  <si>
    <t>IS Acquisition Dev. &amp; Maintenance</t>
  </si>
  <si>
    <t>Mobile Security</t>
  </si>
  <si>
    <t xml:space="preserve">Communications Strategy </t>
  </si>
  <si>
    <t>High</t>
  </si>
  <si>
    <t>Low</t>
  </si>
  <si>
    <t>Gap Calculator</t>
  </si>
  <si>
    <t>Risk Calculator</t>
  </si>
  <si>
    <t>Moderate</t>
  </si>
  <si>
    <t>N/A</t>
  </si>
  <si>
    <t>Controls in Scope</t>
  </si>
  <si>
    <t>Control Sum</t>
  </si>
  <si>
    <t>GAP Score</t>
  </si>
  <si>
    <t>Bad</t>
  </si>
  <si>
    <t>Good</t>
  </si>
  <si>
    <t>Ok</t>
  </si>
  <si>
    <t>Base Control Activity</t>
  </si>
  <si>
    <t>ID</t>
  </si>
  <si>
    <t>Risk Governance</t>
  </si>
  <si>
    <t>Risk Strategy</t>
  </si>
  <si>
    <t>Risk Assessment</t>
  </si>
  <si>
    <t>Control Activities</t>
  </si>
  <si>
    <t>Information &amp; Communications</t>
  </si>
  <si>
    <t>Monitoring &amp; Reporting</t>
  </si>
  <si>
    <t>Access Control</t>
  </si>
  <si>
    <t>Asset Management</t>
  </si>
  <si>
    <t>Business Continuity Management</t>
  </si>
  <si>
    <t>Identity Management</t>
  </si>
  <si>
    <t>Data Privacy &amp; Protection</t>
  </si>
  <si>
    <t>Key</t>
  </si>
  <si>
    <t>Vulnerability Management</t>
  </si>
  <si>
    <t>Risk Dashboard</t>
  </si>
  <si>
    <t>Low Risk</t>
  </si>
  <si>
    <t>High Risk</t>
  </si>
  <si>
    <t>Moderate Risk</t>
  </si>
  <si>
    <t>Total Controls Assessed</t>
  </si>
  <si>
    <t>Governance</t>
  </si>
  <si>
    <t>IT Risk Strategy</t>
  </si>
  <si>
    <t>IT Risk Management</t>
  </si>
  <si>
    <t>Data Protection &amp; Privacy</t>
  </si>
  <si>
    <t>Identity &amp; Access Management</t>
  </si>
  <si>
    <t>Physical &amp; Enviornmental Security</t>
  </si>
  <si>
    <t>Security Operations</t>
  </si>
  <si>
    <t>IT Compliance</t>
  </si>
  <si>
    <t>Risk Statement</t>
  </si>
  <si>
    <t>NIST Control Family</t>
  </si>
  <si>
    <t xml:space="preserve">NIST Control Reference </t>
  </si>
  <si>
    <t>Associated Requirement Sections</t>
  </si>
  <si>
    <t>Impact</t>
  </si>
  <si>
    <t>Likelihood</t>
  </si>
  <si>
    <t>Access Control Policy is not documented and communicated.</t>
  </si>
  <si>
    <t>Information is disclosed due to lack of protection based on the need, priorities and expected degree of protection.</t>
  </si>
  <si>
    <t>Data is disclosed due to improper classification.</t>
  </si>
  <si>
    <t>Sensitive data is exposed to unauthorized disclosure or modification while in storage.</t>
  </si>
  <si>
    <t>Unauthorized information processing activities occur undetected due to lack of consistent logging and monitoring activities.</t>
  </si>
  <si>
    <t>Networks and supporting infrastructure are exposed to unauthorized parties due to lack of defined network security and administration policies, procedures and standards.</t>
  </si>
  <si>
    <t>The change management process in place does not adequately protect the environment from disruptive changes in production.</t>
  </si>
  <si>
    <t>Intellectual property rights are inadvertently violated due to inadequate policies and procedures for identifying intellectual property.</t>
  </si>
  <si>
    <t>Confidentiality, authenticity or integrity of information is compromised due to inconsistent implementation of cryptographic controls.</t>
  </si>
  <si>
    <t>Encryption and other cryptographic controls are inconsistently used to protect information assets and deviate with policy.</t>
  </si>
  <si>
    <t>Projects are executed inconsistently across the enterprise.</t>
  </si>
  <si>
    <t>Management has not aligned the information technology architecture with corporate strategy.</t>
  </si>
  <si>
    <t>The information security policy is not reviewed at planned intervals to ensure its continuing suitability, adequacy, and effectiveness.</t>
  </si>
  <si>
    <t>1 ACCESS CONTROL POLICY AND PROCEDURES</t>
  </si>
  <si>
    <t>[HIPAA SECURITY]
Implement policies and procedures to ensure that all members of its workforce have appropriate access to electronic protected health information, as provided under paragraph (a)(4) of this section, and to prevent those workforce members who do not have access under paragraph (a)(4) of this section from obtaining access to electronic protected health information.
Implement technical policies and procedures for electronic information systems that maintain electronic protected health information to allow access only to those persons or software programs that have been granted access rights as specified in  164.308(a)(4).
[NIST 800-53]
The organization develops, disseminates, and reviews/updates [Assignment: organization defined frequency]:
a. A formal, documented access control policy that addresses purpose, scope, roles, responsibilities, management commitment, coordination among organizational entities, and compliance; and 
b. Formal, documented procedures to facilitate the implementation of the access control policy and associated access controls.</t>
  </si>
  <si>
    <t>HIPAA Security Section - 45 CFR 164.308(a)(3)(i)
HIPAA Security Section - 45 CFR 164.312(a)(1)
NIST 800-53 Rev. 3 - AC-1 ACCESS CONTROL POLICY AND PROCEDURES</t>
  </si>
  <si>
    <t>19 ACCESS CONTROL FOR MOBILE DEVICES</t>
  </si>
  <si>
    <t>[NIST 800-53]
The organization: 
a. Establishes usage restrictions and implementation guidance for organization-controlled mobile devices; 
b. Authorizes connection of mobile devices meeting organizational usage restrictions and implementation guidance to organizational information systems; 
c. Monitors for unauthorized connections of mobile devices to organizational information systems; 
d. Enforces requirements for the connection of mobile devices to organizational information systems; 
e. Disables information system functionality that provides the capability for automatic execution of code on mobile devices without user direction; 
f. Issues specially configured mobile devices to individuals traveling to locations that the organization deems to be of significant risk in accordance with organizational policies and procedures; and 
g. Applies [Assignment: organization-defined inspection and preventative measures] to mobile devices returning from locations that the organization deems to be of significant risk in accordance with organizational policies and procedures.
Control Enhancements:
(1) The organization restricts the use of writable, removable media in organizational information systems.
(2) The organization prohibits the use of personally owned, removable media in organizational information systems.
(3) The organization prohibits the use of removable media in organizational information systems when the media has no identifiable owner.</t>
  </si>
  <si>
    <t>NIST 800-53 Rev. 3 - AC-19 ACCESS CONTROL FOR MOBILE DEVICES</t>
  </si>
  <si>
    <t>17 REMOTE ACCESS</t>
  </si>
  <si>
    <t>2 SECURITY CATEGORIZATION</t>
  </si>
  <si>
    <t>[NIST 800-53]
The organization: 
a. Categorizes information and the information system in accordance with applicable federal laws, Executive Orders, directives, policies, regulations, standards, and guidance; b. Documents the security categorization results (including supporting rationale) in the security plan for the information system; and 
c. Ensures the security categorization decision is reviewed and approved by the authorizing official or authorizing official designated representative.</t>
  </si>
  <si>
    <t>NIST 800-53 Rev. 3 - RA-2 SECURITY CATEGORIZATION</t>
  </si>
  <si>
    <t>Contingency Planning</t>
  </si>
  <si>
    <t>System and Communications Protection</t>
  </si>
  <si>
    <t>28 PROTECTION OF INFORMATION AT REST</t>
  </si>
  <si>
    <t>[NIST 800-53]
The information system protects the confidentiality and integrity of information at rest.
[IRS 1075] 
Contingency Planning: On line data resources shall be provided adequate tools for the back-up, storage, restoration, and validation of data. Agencies will ensure the data being provided is reliable.
Both incremental and special purpose data back-up procedures are required, combined with off-site storage protections and regular test-status restoration to validate disaster recovery and business process continuity. Standards and guidelines for these processes are bound by agency policy, and are tested and verified. Though already addressed in the Publication 1075, the agency’s contingency plan must be evaluated to ensure that all data resources are synchronized and restored to allow recreation of the data to take place.</t>
  </si>
  <si>
    <t>NIST 800-53 Rev. 3 - SC-28 PROTECTION OF INFORMATION AT REST
IRS 1075 9.18.1 Data Warehouse</t>
  </si>
  <si>
    <t>Security Assessment and Authorization</t>
  </si>
  <si>
    <t>System and Information Integrity</t>
  </si>
  <si>
    <t>8 SPAM PROTECTION</t>
  </si>
  <si>
    <t>[NIST 800-53]
The organization: 
a. Employs spam protection mechanisms at information system entry and exit points and at workstations, servers, or mobile computing devices on the network to detect and take action on unsolicited messages transported by electronic mail, electronic mail attachments, web accesses, or other common means; and 
b. Updates spam protection mechanisms (including signature definitions) when new releases are available in accordance with organizational configuration management policy and procedures.
The organization:
a. Monitors events on the information system in accordance with [Assignment: organization defined monitoring objectives] and detects information system attacks;
b. Identifies unauthorized use of the information system;
c. Deploys monitoring devices: (i) strategically within the information system to collect organization-determined essential information; and (ii) at ad hoc locations within the system to track specific types of transactions of interest to the organization;
d. Heightens the level of information system monitoring activity whenever there is an indication of increased risk to organizational operations and assets, individuals, other organizations, or the Nation based on law enforcement information, intelligence information, or other credible sources of information; and
e. Obtains legal opinion with regard to information system monitoring activities in accordance with applicable federal laws, Executive Orders, directives, policies, or regulations.
Control Enhancements:
(2) The organization employs automated tools to support near real-time analysis of events.
(4) The information system monitors inbound and outbound communications for unusual or unauthorized activities or conditions.
(5) The information system provides near real-time alerts when the following indications of compromise or potential compromise occur: [Assignment: organization-defined list of compromise indicators].
(6) The information system prevents non-privileged users from circumventing intrusion detection and prevention capabilities.</t>
  </si>
  <si>
    <t>NIST 800-53 Rev. 3 - SI-8 SPAM PROTECTION, SI-4 INFORMATION SYSTEM MONITORING</t>
  </si>
  <si>
    <t>4 INFORMATION SYSTEM MONITORING</t>
  </si>
  <si>
    <t>20 SECURE NAME / ADDRESS RESOLUTION SERVICE (AUTHORITATIVE SOURCE)</t>
  </si>
  <si>
    <t>[NIST 800-53]
The information system provides additional data origin and integrity artifacts along with the authoritative data the system returns in response to name/address resolution queries.
Control Enhancements:
(1) The information system, when operating as part of a distributed, hierarchical namespace, provides the means to indicate the security status of child subspaces and (if the child supports secure resolution services) enable verification of a chain of trust among parent and child domains.
The information systems that collectively provide name/address resolution service for an organization are fault-tolerant and implement internal/external role separation.</t>
  </si>
  <si>
    <t>NIST 800-53 Rev. 3 - SC-20 SECURE NAME / ADDRESS RESOLUTION SERVICE (AUTHORITATIVE SOURCE)
NIST 800-53 Rev. 3 - SC-22 ARCHITECTURE AND PROVISIONING FOR NAME / ADDRESS RESOLUTION SERVICE</t>
  </si>
  <si>
    <t>22 ARCHITECTURE AND PROVISIONING FOR NAME / ADDRESS RESOLUTION SERVICE</t>
  </si>
  <si>
    <t>1 CONFIGURATION MANAGEMENT POLICY AND PROCEDURES</t>
  </si>
  <si>
    <t>[NIST 800-53]
The organization develops, disseminates, and reviews/updates [Assignment: organization defined frequency]:
a. A formal, documented configuration management policy that addresses purpose, scope, roles, responsibilities, management commitment, coordination among organizational entities, and compliance; and 
b. Formal, documented procedures to facilitate the implementation of the configuration management policy and associated configuration management controls.</t>
  </si>
  <si>
    <t>NIST 800-53 Rev. 3 - CM-1 CONFIGURATION MANAGEMENT POLICY AND PROCEDURES</t>
  </si>
  <si>
    <t xml:space="preserve">[The No Electronic Theft (NET) Act of 1997 - Pub. L. 105-147 (H.R. 2265)]
Any person who infringes a copyright willfully for purposes of commercial or financial gain, or by the reproduction or distribution, including by electronic means are punished.       </t>
  </si>
  <si>
    <t>The No Electronic Theft (NET) Act of 1997 - Pub. L. 105-147 (H.R. 2265) - SEC. 2(b)</t>
  </si>
  <si>
    <t>13 USE OF CRYPTOGRAPHY</t>
  </si>
  <si>
    <t>[HIPAA SECURITY]
Implement security measures to ensure that electronically transmitted electronic protected health information is not improperly modified without detection until disposed of.
[NIST 800-53]
The information system implements required cryptographic protections using cryptographic modules that comply with applicable federal laws, Executive Orders, directives, policies, regulations, standards, and guidance.</t>
  </si>
  <si>
    <t xml:space="preserve">HIPAA Security Section - 45 CFR 164.312(e)(2)(i)
NIST 800-53 Rev. 3 - SC-13 USE OF CRYPTOGRAPHY
</t>
  </si>
  <si>
    <t>[HIPAA SECURITY, PCI DSS v2.0] 
Implement a mechanism to encrypt and decrypt electronic protected health information.
[NIST 800-53]
The information system implements required cryptographic protections using cryptographic modules that comply with applicable federal laws, Executive Orders, directives, policies, regulations, standards, and guidance.</t>
  </si>
  <si>
    <t>HIPAA Security Section - 45 CFR 164.312(a)(2)(iv)
PCI DSS v2.0 - Sec 3.4
PCI DSS v2.0 - Sec 4.2
PCI DSS v2.0 - Sec 8.4
PCI DSS v2.0 - Sec 3.4.1
NIST 800-53 Rev. 3 - SC-13 USE OF CRYPTOGRAPHY</t>
  </si>
  <si>
    <t>Program Management</t>
  </si>
  <si>
    <t>1 INFORMATION SECURITY PROGRAM PLAN</t>
  </si>
  <si>
    <t>[NIST 800-53]
The organization: 
a. Develops and disseminates an organization-wide information security program plan that:- Provides an overview of the requirements for the security program and a description of the security program management controls and common controls in place or planned for meeting those requirements;- Provides sufficient information about the program management controls and common controls (including specification of parameters for any assignment and selection operations either explicitly or by reference) to enable an implementation that is unambiguously compliant with the intent of the plan and a determination of the risk to be incurred if the plan is implemented as intended;- Includes roles, responsibilities, management commitment, coordination among organizational entities, and compliance;- Is approved by a senior official with responsibility and accountability for the risk being incurred to organizational operations (including mission, functions, image, and reputation), organizational assets, individuals, other organizations, and the Nation; 
b. Reviews the organization-wide information security program plan [Assignment: organization defined frequency]; and 
c. Revises the plan to address organizational changes and problems identified during plan implementation or security control assessments.</t>
  </si>
  <si>
    <t>NIST 800-53 Rev. 3 - PM-1 INFORMATION SECURITY PROGRAM PLAN</t>
  </si>
  <si>
    <t>System and Services Acquisition</t>
  </si>
  <si>
    <t>2 ALLOCATION OF RESOURCES</t>
  </si>
  <si>
    <t>[NIST 800-53]
The organization: 
a. Includes a determination of information security requirements for the information system in mission/business process planning; 
b. Determines, documents, and allocates the resources required to protect the information system as part of its capital planning and investment control process; and 
c. Establishes a discrete line item for information security in organizational programming and budgeting documentation.</t>
  </si>
  <si>
    <t>NIST 800-53 Rev. 3 - SA-2 ALLOCATION OF RESOURCES</t>
  </si>
  <si>
    <t>Maintenance</t>
  </si>
  <si>
    <t>Planning</t>
  </si>
  <si>
    <t>1 SECURITY PLANNING POLICY AND PROCEDURES</t>
  </si>
  <si>
    <t>[HIPAA SECURITY]
Review documentation periodically, and update as needed, in response to environmental or operational changes affecting the security of the electronic protected health information.
[PCI DSS v2.0]
For PCI covered environment, the information security policy is reviewed at least annually and updated as needed to reflect changes to business objectives or the risk environment .       
[NIST 800-53]
The organization develops, disseminates, and reviews/updates [Assignment: organization defined frequency]: 
a. A formal, documented security planning policy that addresses purpose, scope, roles, responsibilities, management commitment, coordination among organizational entities, and compliance; and 
b. Formal, documented procedures to facilitate the implementation of the security planning policy and associated security planning controls.</t>
  </si>
  <si>
    <t xml:space="preserve">HIPAA Security Section - 45 CFR 164.316(b)(2)(iii)
PCI DSS v2.0 - Sec 12.1.3
NIST 800-53 Rev. 3 - PL-1 SECURITY PLANNING POLICY AND PROCEDURES
</t>
  </si>
  <si>
    <t>Management does not support security within the organization through clear direction, demonstrated commitment, explicit assignment, and acknowledgement of information security responsibilities.</t>
  </si>
  <si>
    <t>Management does not have a documented security plan.</t>
  </si>
  <si>
    <t xml:space="preserve">Basic risk management activities have not been incorporated into IT-related activities (e.g., setting risk appetite, identification of risks, risk assessment, reporting criteria, etc.) and may lead to unanticipated losses or the inability to respond appropriately to risks.  </t>
  </si>
  <si>
    <t>3 INFORMATION SECURITY RESOURCES</t>
  </si>
  <si>
    <t>[NIST 800-53]
The organization: 
a. Ensures that all capital planning and investment requests include the resources needed to implement the information security program and documents all exceptions to this requirement; 
b. Employs a business case/Exhibit 300/Exhibit 53 to record the resources required; and 
c. Ensures that information security resources are available for expenditure as planned.</t>
  </si>
  <si>
    <t>NIST 800-53 Rev. 3 - PM-3 INFORMATION SECURITY RESOURCES</t>
  </si>
  <si>
    <t>2 SYSTEM SECURITY PLAN</t>
  </si>
  <si>
    <t>[NIST 800-53, Computer Security Act of 1987 – Public Law 100-235 (H.R. 145)]
The organization: 
a. Develops a security plan for the information system that:- Is consistent with the organization's enterprise architecture;- Explicitly defines the authorization boundary for the system;- Describes the operational context of the information system in terms of missions and business processes;- Provides the security category and impact level of the information system including supporting rationale;- Describes the operational environment for the information system;- Describes relationships with or connections to other information systems;- Provides an overview of the security requirements for the system;- Describes the security controls in place or planned for meeting those requirements including a rationale for the tailoring and supplementation decisions; and- Is reviewed and approved by the authorizing official or designated representative prior to plan implementation; 
b. Reviews the security plan for the information system [Assignment: organization-defined frequency]; and 
c. Updates the plan to address changes to the information system/environment of operation or problems identified during plan implementation or security control assessments.
[IRS 1075]
The agency must submit an initial CAP as part of the agency’s response to the interim SRR. Subsequently, the agency must submit an updated CAP twice each year – biannually, as an attachment to the SAR, and on the CAP due date which is six months from the scheduled SAR due date Agencies must submit a CAP every six months until all corrective actions from the last review are closed by the Office of Safeguards.
Note: Depending upon the date the interim SRR was issued, the agency’s first CAP update may be due before the annual due date of the next SAR.
The due date for the CAP that accompanies the annual SAR is provided in section 7.4.7.
The CAP  reporting date is fixed so that the CAP is due on schedule regardless of whether the agency’s SAR was timely filed:
CAP reporting dates:
Federal Agencies – July 31
State and Local Revenue Agencies including cities, counties, and local governments or municipalities – July 31
State Human Services Agencies – administering benefit eligibility programs under IRC 6103(l)(7) – March 31
State Child Support Enforcement Agencies – September 30
Other State Agencies (agencies other than the Revenue Department) – December 31
Reports must be sent encrypted via IRS approved encryption techniques. The email address for all reports is: SafeguardReports@irs.gov.
IRC Section 6103(p)(4)(E) requires agencies receiving FTI to file a report that describes the procedures established and used by the agency for ensuring the confidentiality of the information received from the IRS. The Safeguard Procedures Report (SPR) is a record of how FTI is received and processed by the agency; it states how it is protected from unauthorized disclosure by that agency.
Annually thereafter, the agency shall file a Safeguard Activity Report (SAR). This report advises the IRS of minor changes to the procedures or safeguards described in the SPR. It also advises the IRS of future actions that will affect the agency's safeguard procedures, summarizes the agency's current efforts to ensure the confidentiality of FTI, and finally, certifies that the agency is protecting FTI pursuant to IRC Section 6103(p)(4) and the agency's own security requirements. Note: Agencies must submit a new SPR whenever significant changes occur in their safeguard program or every six (6) years.
Significant changes would include, but are not limited to, new computer equipment, systems or applications (hardware or software); new facilities; and organizational changes such as movement to a consolidated data center from an embedded IT operation.
Agencies entering into new data exchange agreements that authorize the receipt of new data sets containing FTI not previously received by the agency or a new use of existing FTI not already covered in the current SPR, must submit an addendum to the currently approved SPR. The addendum details the handling of the new data set within the agency. In lieu of an addendum, the agency must certify to the Office of Safeguards that the new data will be utilized and safeguarded as outlined in the existing SPR. Such certification will not extend the six year time period for submission of a new SPR.
The SPR package, including the SPR template, transmittal letter and all associated attachments must be submitted electronically to: SafeguardReports@irs.gov.
Agencies executing data exchange agreements involving access to FTI and subject to safeguarding requirements must submit an initial SPR at least 45 days before the agency will begin receiving FTI. Subsequent SPRs triggered by a significant change must be submitted at least 45 days before the implementation of the significant change.
Note: Paper report submissions will no longer be accepted. Reports must be submitted on the current template in Word format.
The agency should report all corrective actions taken or planned to address findings arising from the last on-site safeguard review. This will be done through submission of an updated Corrective Action Plan (CAP) as an attachment to the SAR (see section 7.5).</t>
  </si>
  <si>
    <t>NIST 800-53 Rev. 3 - PL-2 SYSTEM SECURITY PLAN
Computer Security Act of 1987 – Public Law 100-235 (H.R. 145) - Sec. 6(b)
Computer Security Act of 1987 – Public Law 100-235 (H.R. 145) - V. Section 6
IRS 1075 7.5.1 Submission Dates for the Corrective Action Plan
IRS 1075 7.1 General
IRS 1075 7.3 Submitting Safeguard Procedures Report
IRS 1075 7.4.3 Actions on Safeguard Review Recommendations</t>
  </si>
  <si>
    <t xml:space="preserve">7 ENTERPRISE ARCHITECTURE </t>
  </si>
  <si>
    <t>[NIST 800-53]
The organization develops an enterprise architecture with consideration for information security and the resulting risk to organizational operations, organizational assets, individuals, other organizations, and the Nation.
The organization: 
a. Develops a comprehensive strategy to manage risk to organizational operations and assets, individuals, other organizations, and the Nation associated with the operation and use of information systems; and 
b. Implements that strategy consistently across the organization.</t>
  </si>
  <si>
    <t xml:space="preserve">NIST 800-53 Rev. 3 - PM-7 ENTERPRISE ARCHITECTURE 
NIST 800-53 Rev. 3 - PM-9 RISK MANAGEMENT STRATEGY </t>
  </si>
  <si>
    <t xml:space="preserve">9 RISK MANAGEMENT STRATEGY </t>
  </si>
  <si>
    <t>Legislative, statutory, regulatory or contractual obligations related to security are violated due to lack of controls.</t>
  </si>
  <si>
    <t>Information around risks and related control options are not presented to management before management decisions are made.</t>
  </si>
  <si>
    <t>Identified risks are not accepted, mitigated or responded to with actionable plans and decisions.</t>
  </si>
  <si>
    <t>HIPAA Security Section - 45 CFR 164.104
HIPAA Security Section - 45 CFR 164.105
HIPAA Security Section - 45 CFR 164.306
HIPAA Policies and Procedures 164.316(a)
Family Educational Rights and Privacy Act Regulations Sec - § 99.61
Family Educational Rights and Privacy Act Regulations Sec - § 99.8 (2)
NIST 800-53 Rev. 3 - PL-1 SECURITY PLANNING POLICY AND PROCEDURES</t>
  </si>
  <si>
    <t xml:space="preserve">1 RISK ASSESSMENT POLICY AND PROCEDURES </t>
  </si>
  <si>
    <t>[HIPAA SECURITY]
Conduct an accurate and thorough assessment of potential risks and vulnerabilities to the confidentiality, integrity, and availability of electronic protected health information held by the covered entity.  
[NIST 800-53]
The organization develops, disseminates, and reviews/updates [Assignment: organization defined frequency]:
a. A formal, documented risk assessment policy that addresses purpose, scope, roles, responsibilities, management commitment, coordination among organizational entities, and compliance; and 
b. Formal, documented procedures to facilitate the implementation of the risk assessment policy and associated risk assessment controls.
The organization: 
a. Conducts an assessment of risk, including the likelihood and magnitude of harm, from the unauthorized access, use, disclosure, disruption, modification, or destruction of the information system and the information it processes, stores, or transmits; 
b. Documents risk assessment results in [Selection: security plan; risk assessment report;[Assignment: organization-defined document]];
c. Reviews risk assessment results [Assignment: organization-defined frequency]; and 
d. Updates the risk assessment [Assignment: organization-defined frequency] or whenever there are significant changes to the information system or environment of operation (including the identification of new threats and vulnerabilities), or other conditions that may impact the security state of the system.
[IRS 1075]
Risk Assessment: The agency shall have a risk management program in place to ensure each aspect of the data warehouse is assessed for risk. Any risk documents shall identify and document all vulnerabilities, associated with the data warehousing environment.</t>
  </si>
  <si>
    <t xml:space="preserve">HIPAA Security Section - 45 CFR 164.308(a)(1)(ii)(A)
NIST 800-53 Rev. 3 - RA-1 RISK ASSESSMENT POLICY AND PROCEDURES 
NIST 800-53 Rev. 3 -RA-3 RISK ASSESSMENT 
IRS 1075 9.14 Risk Assessment
</t>
  </si>
  <si>
    <t xml:space="preserve">3 RISK ASSESSMENT </t>
  </si>
  <si>
    <t xml:space="preserve">5 PLAN OF ACTION AND MILESTONES </t>
  </si>
  <si>
    <t>[HIPAA SECURITY]
Implement security measures sufficient to reduce risks and vulnerabilities to a reasonable and appropriate level to comply with  164.306(a).
Apply appropriate sanctions against workforce members who fail to comply with the security policies and procedures of the covered entity.
[NIST 800-53]
The organization: 
a. Develops a plan of action and milestones for the information system to document the organization's planned remedial actions to correct weaknesses or deficiencies noted during the assessment of the security controls and to reduce or eliminate known vulnerabilities in the system; and 
b. Updates existing plan of action and milestones [Assignment: organization-defined frequency] based on the findings from security controls assessments, security impact analyses, and continuous monitoring activities.
The organization implements a process for ensuring that plans of action and milestones for the security program and the associated organizational information systems are maintained and document the remedial information security actions to mitigate risk to organizational operations and assets, individuals, other organizations, and the Nation.
The organization:
a. Obtains, protects as required, and makes available to authorized personnel, administrator documentation for the information system that describes:
- Secure configuration, installation, and operation of the information system;
- Effective use and maintenance of security features/functions; and
- Known vulnerabilities regarding configuration and use of administrative (i.e., privileged) functions; and
b. Obtains, protects as required, and makes available to authorized personnel, user documentation for the information system that describes:
- User-accessible security features/functions and how to effectively use those security features/functions;
- Methods for user interaction with the information system, which enables individuals to use the system in a more secure manner; and
- User responsibilities in maintaining the security of the information and information system; and
c. Documents attempts to obtain information system documentation when such documentation is either unavailable or nonexistent.
Control Enhancements:
(1) The organization obtains, protects as required, and makes available to authorized personnel, vendor/manufacturer documentation that describes the functional properties of the security controls employed within the information system with sufficient detail to permit analysis and testing.
(3) The organization obtains, protects as required, and makes available to authorized personnel, vendor/manufacturer documentation that describes the high-level design of the information system in terms of subsystems and implementation details of the security controls employed within the system with sufficient detail to permit analysis and testing.</t>
  </si>
  <si>
    <t xml:space="preserve">HIPAA Security Section - 45 CFR 164.308(a)(1)(ii)(B)
HIPAA Security Section - 45 CFR 164.308(a)(1)(ii)©
NIST 800-53 Rev. 3 - CA-5 PLAN OF ACTION AND MILESTONES 
NIST 800-53 Rev. 3 - PM-4 PLAN OF ACTION AND MILESTONES PROCESS </t>
  </si>
  <si>
    <t xml:space="preserve">4 PLAN OF ACTION AND MILESTONES PROCESS </t>
  </si>
  <si>
    <t>Known violations of security policy are not properly mitigated due to ineffective compliance and/or self-assessment activities.</t>
  </si>
  <si>
    <t>Misconfigured security settings are undetected and unmitigated due to lack of technical security compliance checking.</t>
  </si>
  <si>
    <t>Audit findings are not effectively communicated or resolved by management.</t>
  </si>
  <si>
    <t>Audit and Accountability</t>
  </si>
  <si>
    <t>9 EXTERNAL INFORMATION SYSTEM SERVICES</t>
  </si>
  <si>
    <t>7 CONTINUOUS MONITORING</t>
  </si>
  <si>
    <t>[HIPAA SECURITY] 
Implement procedures to regularly review records of information system activity, such as audit logs, access reports and security incident tracking reports.
Perform a periodic technical and non-technical evaluation, based initially upon the standards implemented under this rule and subsequently, in response to environmental or operational changes affecting the security of electronic protected health information that establishes the extent to which an entity's security policies and procedures meet the requirements of this subpart.
[PCI DSS v2.0] 
For environments with PCI covered data,, a test for the presence of wireless access points by using a wireless analyzer is performed at least quarterly or a wireless IDS/IPS is deployed to identify all wireless devices in use.       
[NIST 800-53, IRS 1075]
The organization establishes a continuous monitoring strategy and implements a continuous monitoring program that includes: 
a. A configuration management process for the information system and its constituent components; 
b. A determination of the security impact of changes to the information system and environment of operation; 
c. Ongoing security control assessments in accordance with the organizational continuous monitoring strategy; and 
d. Reporting the security state of the information system to appropriate organizational officials[Assignment: organization-defined frequency].</t>
  </si>
  <si>
    <t>HIPAA Security Section - 45 CFR 164.308(a)(1)(ii)(D)
HIPAA Security Section - 45 CFR 164.308(a)(8)
PCI DSS v2.0 - Sec 11.1
NIST 800-53 Rev. 3 - CA-7 CONTINUOUS MONITORING
IRS 1075 9.18.1 Data Warehouse</t>
  </si>
  <si>
    <t>6 AUDIT REVIEW, ANALYSIS, AND REPORTING</t>
  </si>
  <si>
    <t>[NIST 800-53]
The organization: 
a. Reviews and analyzes information system audit records [Assignment: organization-defined frequency] for indications of inappropriate or unusual activity, and reports findings to designated organizational officials; and 
b. Adjusts the level of audit review, analysis, and reporting within the information system when there is a change in risk to organizational operations, organizational assets, individuals, other organizations, or the Nation based on law enforcement information, intelligence information, or other credible sources of information.</t>
  </si>
  <si>
    <t>NIST 800-53 Rev. 3 - AU-6 AUDIT REVIEW, ANALYSIS, AND REPORTING</t>
  </si>
  <si>
    <t>Communications Strategy</t>
  </si>
  <si>
    <t>An organization's BCM Program is not effectively delivered since it does not have a process for identifying and delivering the BCM training requirements of relevant participants and evaluating the effectiveness of its delivery.</t>
  </si>
  <si>
    <t>Applications and technology solutions are not effectively and efficiently used since a training curriculum for employees has not been established or regularly updated.</t>
  </si>
  <si>
    <t>Employees, contractors or third party users breach security because they are not aware or trained on information security requirements.</t>
  </si>
  <si>
    <t>A security breach occurs due to lack of security reminders for employees, contractors or other third party users.</t>
  </si>
  <si>
    <t>Contacts with special interest groups or other specialists security forums and professional associations is not coordinated or performed as a result of ill-defined processes.</t>
  </si>
  <si>
    <t>3 CONTINGENCY TRAINING</t>
  </si>
  <si>
    <t xml:space="preserve">[NIST 800-53]
The organization trains personnel in their contingency roles and responsibilities with respect to the information system and provides refresher training [Assignment: organization defined frequency].
</t>
  </si>
  <si>
    <t>NIST 800-53 Rev. 3 - CP-3 CONTINGENCY TRAINING</t>
  </si>
  <si>
    <t>4 SECURITY TRAINING RECORDS</t>
  </si>
  <si>
    <t>1 SECURITY AWARENESS AND TRAINING POLICY AND PROCEDURES</t>
  </si>
  <si>
    <t>[NIST 800-53]
The organization develops, disseminates, and reviews/updates [Assignment: organization defined frequency]:
a. A formal, documented security awareness and training policy that addresses purpose, scope, roles, responsibilities, management commitment, coordination among organizational entities, and compliance; and 
b. Formal, documented procedures to facilitate the implementation of the security awareness and training policy and associated security awareness and training controls.
[IRS 1075]
Agencies must ensure all information system users and managers are knowledgeable of security awareness material before authorizing access to the system. (AT-2)
IRC Section 6103(p)(4)(D) requires that agencies receiving FTI provide other safeguard measures as appropriate to ensure the confidentiality of the FTI. A good security awareness program is by far the most effective and least expensive method agencies can use to protect sensitive information.
Granting agency an employee or contractor access to FTI must be preceded by certifying that each employee or contractor understands the agency’s security policy and procedures for safeguarding IRS information. Employees and contractors must maintain their authorization to access FTI through annual recertification. The initial certification and recertification must be documented and placed in the agency's files for review. As part of the certification and at least annually afterwards, employees and contractors should be advised of the provisions of IRC Sections 7431, 7213, and 7213A (see Exhibit 6, IRC Sec. 7431 Civil Damages for Unauthorized Disclosure of Returns and Return Information and Exhibit 5, IRC Sec. 7213 Unauthorized Disclosure of Information).
The training provided before the initial certification and annually thereafter must also cover the incident response policy and procedure for reporting unauthorized disclosures and data breaches. (See section 10.0)
For both the initial certification and the annual certification, the employee or contractor should sign, either with ink or electronic signature, a confidentiality statement certifying their understanding of the security requirements.
Note: Agencies should make employees aware that disclosure restrictions and the penalties apply even after employment with the agency has ended. Security information and requirements can be expressed to appropriate personnel by using a variety of methods, such as:
• Formal and informal training
• Discussion at group and managerial meetings
• Install security bulletin boards throughout the work areas
• Place security articles in employee newsletters
• Route pertinent articles that appear in the technical or popular press to members of the management staff
• Display posters with short simple educational messages (e.g., instructions on reporting unauthorized access “UNAX” violations, address, and hotline number)
• Use warning banners during initial logon on computers housing FTI
• Send e-mail and other electronic messages to inform users.
Each agency receiving FTI should have an awareness program that annually notifies all employees having access to FTI of the confidentiality provisions of the IRC, a definition of what returns and return information is, and the civil and criminal sanctions for unauthorized inspection or disclosure. A description of the formal program should be included in the SPR.
Warning banners as per Exhibit 13 section of IRS 1075 documents need to be enforced on various systems.</t>
  </si>
  <si>
    <t>NIST 800-53 Rev. 3 - AT-1 SECURITY AWARENESS AND TRAINING POLICY AND PROCEDURES
IRS 1075 9.4 Awareness &amp; Training
IRS 1075 6.1 General
IRS 1075 7.2.10 Disclosure Awareness Program</t>
  </si>
  <si>
    <t>2 SECURITY AWARENESS</t>
  </si>
  <si>
    <t>[HIPAA SECURITY, Computer Security Act of 1987 – Public Law 100-235 (H.R. 145)] 
Implement a security awareness and training program for all members of its workforce (including management).
[PCI DSS v2.0] 
A formal security awareness program is implemented to make all employees aware of the importance of cardholder data security.       
[NIST 800-53]
The organization provides basic security awareness training to all information system users (including managers, senior executives, and contractors) as part of initial training for new users, when required by system changes, and [Assignment: organization-defined frequency] thereafter.
The organization provides role-based security-related training: (i) before authorizing access to the system or performing assigned duties; (ii) when required by system changes; and (iii) [Assignment: organization-defined frequency] thereafter.
The organization: a. Documents and monitors individual information system security training activities including basic security awareness training and specific information system security training; and b. Retains individual training records for [Assignment: organization-defined time period].</t>
  </si>
  <si>
    <t>HIPAA Security Section - 45 CFR 164.308(a)(5)(i)
PCI DSS v2.0 - Sec 12.6
PCI DSS v2.0 - Sec 12.6.1
PCI DSS v2.0 - Sec 12.6.2
NIST 800-53 Rev. 3 - AT-2 SECURITY AWARENESS
NIST 800-53 Rev. 3 - AT-3 SECURITY TRAINING
NIST 800-53 Rev. 3 - AT-4 SECURITY TRAINING RECORDS
Computer Security Act of 1987 – Public Law 100-235 (H.R. 145) - Sec. 5
Computer Security Act of 1987 – Public Law 100-235 (H.R. 145) - V. Section 5</t>
  </si>
  <si>
    <t>3 SECURITY TRAINING</t>
  </si>
  <si>
    <t>5 SECURITY ALERTS, ADVISORIES, AND DIRECTIVES</t>
  </si>
  <si>
    <t>[HIPAA SECURITY]
Periodic security updates.    
[NIST 800-53]
The organization: 
a. Receives information system security alerts, advisories, and directives from designated
external organizations on an ongoing basis; 
b. Generates internal security alerts, advisories, and directives as deemed necessary; 
c. Disseminates security alerts, advisories, and directives to [Assignment: organization-defined list of personnel (identified by name and/or by role)]; and 
d. Implements security directives in accordance with established time frames, or notifies the issuing organization of the degree of noncompliance.</t>
  </si>
  <si>
    <t xml:space="preserve">HIPAA Security Section - 45 CFR 164.308(a)(5)(ii)(A)
NIST 800-53 Rev. 3 - SI-5 SECURITY ALERTS, ADVISORIES, AND DIRECTIVES
</t>
  </si>
  <si>
    <t xml:space="preserve">5 SECURITY ALERTS, ADVISORIES, AND DIRECTIVES </t>
  </si>
  <si>
    <t>[NIST 800-53]
The organization: 
a. Receives information system security alerts, advisories, and directives from designated external organizations on an ongoing basis; 
b. Generates internal security alerts, advisories, and directives as deemed necessary; 
c. Disseminates security alerts, advisories, and directives to [Assignment: organization-defined list of personnel (identified by name and/or by role)]; and 
d. Implements security directives in accordance with established time frames, or notifies the issuing organization of the degree of noncompliance.</t>
  </si>
  <si>
    <t xml:space="preserve">NIST 800-53 Rev. 3 - SI-5 SECURITY ALERTS, ADVISORIES, AND DIRECTIVES </t>
  </si>
  <si>
    <t>Important assets have not been clearly identified and inventoried.</t>
  </si>
  <si>
    <t>Information and assets associated with information processing facilities are not owned by a designated part of the organization.</t>
  </si>
  <si>
    <t>5 INFORMATION SYSTEM INVENTORY</t>
  </si>
  <si>
    <t>[PCI DSS v2.0] 
For PCI covered data, inventory logs of all media are properly maintained and inventories of media are conducted at least annually.         
[NIST 800-53]
The organization develops and maintains an inventory of its information systems.</t>
  </si>
  <si>
    <t>PCI DSS v2.0 - Sec 9.9.1
NIST 800-53 Rev. 3 - PM-5 INFORMATION SYSTEM INVENTORY</t>
  </si>
  <si>
    <t>8 INFORMATION SYSTEM COMPONENT INVENTORY</t>
  </si>
  <si>
    <t>[HIPAA SECURITY]
Maintain a record of the movements of hardware, and electronic media and any person responsible therefore.   
[NIST 800-53]
The organization develops, documents, and maintains an inventory of information system components that:
a. Accurately reflects the current information system; 
b. Is consistent with the authorization boundary of the information system; 
c. Is at the level of granularity deemed necessary for tracking and reporting; 
d. Includes [Assignment: organization-defined information deemed necessary to achieve effective property accountability]; and
e. Is available for review and audit by designated organizational officials.
The organization develops and maintains an inventory of its information systems.
Control Enhancements:
(1) The organization updates the inventory of information system components as an integral part of component installations, removals, and information system updates.
(5) The organization verifies that all components within the authorization boundary of the information system are either inventoried as a part of the system or recognized by another system as a component within that system.</t>
  </si>
  <si>
    <t>HIPAA Security Section - 45 CFR 164.310(d)(2)(iii)
NIST 800-53 Rev 3 - CM-8 INFORMATION SYSTEM COMPONENT INVENTORY
NIST 800-54 Rev 3 - PM-5 INFORMATION SYSTEM INVENTORY</t>
  </si>
  <si>
    <t>Disaster recovery plans fail because they were not tested, maintained or re-assessed.</t>
  </si>
  <si>
    <t>An exercise program is neither consistent with the scope of the business continuity plan(s) nor gives due regard to any relevant legislation and regulation; there is no assurance that the BCP will work as anticipated when required.</t>
  </si>
  <si>
    <t>An organization is unable to determine and document the impact of a disruption to the activities that support its key products and services since a Business Impact Analysis has not been conducted.</t>
  </si>
  <si>
    <t>The objectives defined in the business continuity policy are not achieved because of ineffective program management.</t>
  </si>
  <si>
    <t>1 CONTINGENCY PLANNING POLICY AND PROCEDURES</t>
  </si>
  <si>
    <t>[NIST 800-53]
The organization develops, disseminates, and reviews/updates [Assignment: organization defined frequency]:
a. A formal, documented contingency planning policy that addresses purpose, scope, roles, responsibilities, management commitment, coordination among organizational entities, and compliance; and 
b. Formal, documented procedures to facilitate the implementation of the contingency planning policy and associated contingency planning controls.
[IRS 1075] 
Agencies must conduct backups of user-level information, system-level information, and FTI and store such backups at a secure location.</t>
  </si>
  <si>
    <t>NIST 800-53 Rev. 3 - CP-1 CONTINGENCY PLANNING POLICY AND PROCEDURES
IRS 1075 9.7 Contingency Planning</t>
  </si>
  <si>
    <t>6 ALTERNATE STORAGE SITE</t>
  </si>
  <si>
    <t>4 CONTINGENCY PLAN TESTING AND EXERCISES</t>
  </si>
  <si>
    <t>[HIPAA SECURITY]
Implement procedures for periodic testing and revision of contingency plans.
[NIST 800-53]
The Organization:
a. Tests and/or exercises the contingency plan for the information system [Assignment: organization-defined frequency] using [Assignment: organization-defined tests and/or exercises] to determine the plan’s effectiveness and the organization’s readiness to execute the plan; and
b. Reviews the contingency plan test/exercise results and initiates corrective actions.
Control Enhancements:
(1) The organization coordinates contingency plan testing and/or exercises with organizational elements responsible for related plans.</t>
  </si>
  <si>
    <t>HIPAA Security Section - 45 CFR 164.308(a)(7)(ii)(D)
NIST 800-53 Rev. 3 - CP-4 CONTINGENCY PLAN TESTING AND EXERCISES</t>
  </si>
  <si>
    <t>[HIPAA SECURITY]
Implement procedures for periodic testing and revision of contingency plans.
[NIST 800-53]
The organization: a. Tests and/or exercises the contingency plan for the information system [Assignment: organization-defined frequency] using [Assignment: organization-defined tests and/or exercises] to determine the plan's effectiveness and the organization's readiness to execute the plan; and b. Reviews the contingency plan test/exercise results and initiates corrective actions.
Control Enhancements:
(1) The organization coordinates contingency plan testing and/or exercises with organizational elements responsible for related plans.
The organization: 
a. Employs [Assignment: organization-defined management, operational, and technical information system security controls] at alternate work sites; 
b. Assesses as feasible, the effectiveness of security controls at alternate work sites; and 
c. Provides a means for employees to communicate with information security personnel in case of security incidents or problems.</t>
  </si>
  <si>
    <t>HIPAA Security Section - 45 CFR 164.308(a)(7)(ii)(D)
NIST 800-53 Rev. 3 - CP-4 CONTINGENCY PLAN TESTING AND EXERCISES
NIST 800-53 Rev. 3 - PE-17 ALTERNATE WORK SITE</t>
  </si>
  <si>
    <t>Physical and Environmental Protection</t>
  </si>
  <si>
    <t>17 ALTERNATE WORK SITE</t>
  </si>
  <si>
    <t xml:space="preserve">2 CONTINGENCY PLAN
</t>
  </si>
  <si>
    <t>[NIST 800-53]
The organization: 
a. Develops a contingency plan for the information system that:- Identifies essential missions and business functions and associated contingency requirements;- Provides recovery objectives, restoration priorities, and metrics; - Addresses contingency roles, responsibilities, assigned individuals with contact information; - Addresses maintaining essential missions and business functions despite an information system disruption, compromise, or failure; - Addresses eventual, full information system restoration without deterioration of the security measures originally planned and implemented; and - Is reviewed and approved by designated officials within the organization; 
b. Distributes copies of the contingency plan to [Assignment: organization-defined list of key contingency personnel (identified by name and/or by role) and organizational elements]; 
c. Coordinates contingency planning activities with incident handling activities; 
d. Reviews the contingency plan for the information system [Assignment: organization-defined frequency];
Control Enhancements:
(1) The organization coordinates contingency plan development with organizational elements responsible for related plans.
(2) The organization conducts capacity planning so that necessary capacity for information processing, telecommunications, and environmental support exists during contingency operations.
(3) The organization plans for the resumption of essential missions and business functions within [Assignment: organization-defined time period] of contingency plan activation.</t>
  </si>
  <si>
    <t xml:space="preserve">NIST 800-53 Rev. 3 - CP-2 CONTINGENCY PLAN
</t>
  </si>
  <si>
    <t>IT assets and configurations are managed ineffectively due to the lack of a configuration management process.</t>
  </si>
  <si>
    <t>Management does not approve changes to the operating environment prior to implementation into production.</t>
  </si>
  <si>
    <t>Release Management</t>
  </si>
  <si>
    <t>New systems are promoted to production which do not meet requirements.</t>
  </si>
  <si>
    <t>Changes are made to production systems without a formal change process.</t>
  </si>
  <si>
    <t>Operations handle emergency situations that require a change to the production environment consistently.</t>
  </si>
  <si>
    <t>9 CONFIGURATION MANAGEMENT PLAN</t>
  </si>
  <si>
    <t>[NIST 800-53]
The organization develops, documents, and implements a configuration management plan for the information system that: 
a. Addresses roles, responsibilities, and configuration management processes and procedures; 
b. Defines the configuration items for the information system and when in the system development life cycle the configuration items are placed under configuration management; and 
c. Establishes the means for identifying configuration items throughout the system development life cycle and a process for managing the configuration of the configuration items.
[IRS 1075] 
Configure the information system to provide only essential capabilities. Prohibit the use of functions, ports, protocols, and services not required to perform essential capabilities for receiving, processing, storing, or transmitting federal tax information.</t>
  </si>
  <si>
    <t>NIST 800-53 Rev. 3 - CM-9 CONFIGURATION MANAGEMENT PLAN
IRS 1075 9.6 Configuration Management</t>
  </si>
  <si>
    <t>3 CONFIGURATION CHANGE CONTROL</t>
  </si>
  <si>
    <t>[NIST 800-53]
The organization: 
a. Determines the types of changes to the information system that are configuration controlled; 
b. Approves configuration-controlled changes to the system with explicit consideration for security impact analyses; 
c. Documents approved configuration-controlled changes to the system; 
d. Retains and reviews records of configuration-controlled changes to the system; 
e. Audits activities associated with configuration-controlled changes to the system; and 
f. Coordinates and provides oversight for configuration change control activities through[Assignment: organization-defined configuration change control element (e.g., committee, board] that convenes [Selection: (one or more): [Assignment: organization-defined frequency]; [Assignment: organization-defined configuration change conditions]].
Control Enhancements:
(2) The organization tests, validates, and documents changes to the information system before implementing the changes on the operational system.</t>
  </si>
  <si>
    <t>NIST 800-53 Rev. 3 - CM-3 CONFIGURATION CHANGE CONTROL</t>
  </si>
  <si>
    <t>3 LIFE CYCLE SUPPORT</t>
  </si>
  <si>
    <t>[NIST 800-53]
The organization: 
a. Manages the information system using a system development life cycle methodology that includes information security considerations; 
b. Defines and documents information system security roles and responsibilities throughout the system development life cycle; and 
c. Identifies individuals having information system security roles and responsibilities.</t>
  </si>
  <si>
    <t>NIST 800-53 Rev. 3 - SA-3 LIFE CYCLE SUPPORT</t>
  </si>
  <si>
    <t>10 DEVELOPER CONFIGURATION MANAGEMENT</t>
  </si>
  <si>
    <t>[PCI DSS v2.0] 
Follow change control processes and procedures for all changes to system components.
Change control documentation includes customer impact,  sign-off by authorized parties, testing of operational functionality, and back-out procedures.       
[NIST 800-53]
The organization requires that information system developers/integrators: 
a. Perform configuration management during information system design, development, implementation, and operation; 
b. Manage and control changes to the information system; 
c. Implement only organization-approved changes; 
d. Document approved changes to the information system; and 
e. Track security flaws and flaw resolution.</t>
  </si>
  <si>
    <t>PCI DSS v2.0 - Sec 6.4
PCI DSS v2.0 - Sec 6.4.5
PCI DSS v2.0 - Sec 6.4.5.1
PCI DSS v2.0 - Sec 6.4.5.2
PCI DSS v2.0 - Sec 6.4.5.3
PCI DSS v2.0 - Sec 6.4.5.4
NIST 800-53 Rev. 3 - SA-10 DEVELOPER CONFIGURATION MANAGEMENT</t>
  </si>
  <si>
    <t>5 ACCESS RESTRICTIONS FOR CHANGE</t>
  </si>
  <si>
    <t>[NIST 800-53]
The organization defines, documents, approves, and enforces physical and logical access restrictions associated with changes to the information system.</t>
  </si>
  <si>
    <t>NIST 800-53 Rev. 3 - CM-5 ACCESS RESTRICTIONS FOR CHANGE</t>
  </si>
  <si>
    <t>Information is disclosed due to mislabeled, unlabeled or mishandled physical or electronic media.</t>
  </si>
  <si>
    <t>Laws and regulations are violated due to an organization failing to provide notices on usage of customer data.</t>
  </si>
  <si>
    <t>Customer information is improperly disclosed when transmitted to a third party.</t>
  </si>
  <si>
    <t>Laws and regulations are violated due to data not being retained for the required duration of time or inappropriate data being stored.</t>
  </si>
  <si>
    <t>Media Protection</t>
  </si>
  <si>
    <t>3 MEDIA MARKING</t>
  </si>
  <si>
    <t>[HIPAA SECURITY] 
Implement policies and procedures for authorizing access to electronic protected health information that are consistent with the applicable requirements of subpart E of this part.
[NIST 800-53]
The organization: 
a. Marks, in accordance with organizational policies and procedures, removable information system media and information system output indicating the distribution limitations, handling caveats, and applicable security markings (if any) of the information; and 
b. Exempts [Assignment: organization-defined list of removable media types] from marking as long as the exempted items remain within [Assignment: organization-defined controlled areas].
[IRS 1075] 
The agency must summarize the data received, both paper and electronic, during the reporting period, including source, name of file or extract, and volume. A summary of the record keeping logs required in section 3 for electronic and paper data would meet this requirement.
Authorized employees of the recipient agency must be responsible for electronic media from receipt through destruction. Inventory records must be maintained for purposes of control and accountability. Any media containing FTI or any file resulting from the processing will be recorded in a log that identifies:
• date received
• control number and/or file name &amp; contents
• recipient
• number of records, if available
• movement
• if disposed of, the date and method of disposition.
Such a log will permit all media (including those used only for backup) containing FTI to be readily identified and controlled.
Responsible officials must ensure that electronic media containing FTI removed from the storage area is properly recorded on charge-out records. Semi-annual inventories of removable media must be conducted. The agency must account for any missing electronic media, document search efforts taken and notify the appropriate authorities as directed in section 10.0 of the loss. A listing of all documents received from the IRS must be identified by:
• taxpayer name
• tax year(s)
• type of information (e.g., revenue agent reports, Form 1040, work papers)
• the reason for the request
• date requested
• date received
• exact location of the FTI
• who has had access to the data and
• if disposed of, the date and method of disposition.
If the authority to make further disclosures is present (e.g., agents/contractors), information disclosed outside the agency must be recorded on a separate list that reflects to whom the disclosure was made, what was disclosed, and why and when it was disclosed. Agencies transmitting FTI from one mainframe computer to another, as in the case of the SSA sending FTI to state human services agencies and in instances where the auditors extract FTI for child support agencies, need only identify the bulk records transmitted. This identification will contain the approximate number of taxpayer records, the date of the transmissions, the best possible description of the records, and the name of the individual  making/receiving the transmission.</t>
  </si>
  <si>
    <t>HIPAA Security Section - 45 CFR 164.308(a)(4)(i)
NIST 800-53 Rev. 3 - MP3 MEDIA MARKING
IRS 1075 7.4.6 FTI Data Received
IRS 1075 3.2 Electronic Files
IRS 1075 3.3 Non-electronic Files</t>
  </si>
  <si>
    <t xml:space="preserve">[HITECH Act-Subtitle D, GLBA]
Disclosure of customer identification to a third party, is only performed if it first ascertains that the third party provides appropriate security and privacy controls.        </t>
  </si>
  <si>
    <t>12 - INFORMATION OUTPUT HANDLING AND RETENTION</t>
  </si>
  <si>
    <t>11 - AUDIT RECORD RETENTION</t>
  </si>
  <si>
    <t>Acquiring resources for IT is done inconsistently with unreasonable cost.</t>
  </si>
  <si>
    <t>The organization's interests are not protected in IT acquisition contractual agreements.</t>
  </si>
  <si>
    <t>Data is input into applications that cause unexpected or incorrect results, possibly crashing or placing the application in an unknown and unplanned for state.</t>
  </si>
  <si>
    <t>Unauthorized parties may receive sensitive or confidential electronic information in transmission or storage.</t>
  </si>
  <si>
    <t>Cryptographic keys are modified, lost, destroyed or disclosed to unauthorized parties.</t>
  </si>
  <si>
    <t>Systems are developed and implemented inconsistently due to an ill-defined development methodology.</t>
  </si>
  <si>
    <t>Developed and implemented systems do not consider the Design phase of the systems development lifecycle.</t>
  </si>
  <si>
    <t>Management does not review new or modifications of existing technology infrastructure to ensure implementations are in line with strategic goals.</t>
  </si>
  <si>
    <t>Programming errors or misconfiguration leads to vulnerabilities that can be exploited.</t>
  </si>
  <si>
    <t>Information systems fail due to improper fault tolerant or redundant architectures.</t>
  </si>
  <si>
    <t>1 SYSTEM AND SERVICES ACQUISITION POLICY AND PROCEDURES</t>
  </si>
  <si>
    <t>[NIST 800-53]
The organization develops, disseminates, and reviews/updates [Assignment: organization defined frequency]:
a. A formal, documented system and services acquisition policy that includes information security considerations and that addresses purpose, scope, roles, responsibilities, management commitment, coordination among organizational entities, and compliance; and 
b. Formal, documented procedures to facilitate the implementation of the system and services acquisition policy and associated system and services acquisition controls.</t>
  </si>
  <si>
    <t>NIST 800-53 Rev. 3 - SA-1 SYSTEM AND SERVICES ACQUISITION POLICY AND PROCEDURES</t>
  </si>
  <si>
    <t>4 ACQUISITIONS</t>
  </si>
  <si>
    <t>[NIST 800-53]
The organization includes the following requirements and/or specifications, explicitly or by reference, in information system acquisition contracts based on an assessment of risk and in accordance with applicable federal laws, Executive Orders, directives, policies, regulations, and standards: 
a. Security functional requirements/specifications; 
b. Security-related documentation requirements; and 
c. Developmental and evaluation-related assurance requirements.
Control Enhancements:
(1) The organization requires in acquisition documents that vendors/contractors provide information describing the functional properties of the security controls to be employed within the information system, information system components, or information system services in sufficient detail to permit analysis and testing of the controls.
(2) The organization requires in acquisition documents that vendors/contractors provide information describing the design and implementation details of the security controls to be employed within the information system, information system components, or information system services (including functional interfaces among control components) in sufficient detail to permit analysis and testing of the controls.</t>
  </si>
  <si>
    <t xml:space="preserve">NIST 800-53 Rev. 3 - SA-4 ACQUISITIONS
</t>
  </si>
  <si>
    <t>10 INFORMATION INPUT VALIDATION</t>
  </si>
  <si>
    <t>[NIST 800-53]
The information system checks the validity of information inputs.</t>
  </si>
  <si>
    <t>NIST 800-53 Rev. 3 - SI-10 INFORMATION INPUT VALIDATION</t>
  </si>
  <si>
    <t xml:space="preserve">8 TRANSMISSION INTEGRITY </t>
  </si>
  <si>
    <t>[PCI DSS v2.0] 
For PCI covered data use strong cryptography and security protocols such as SSL/TLS or IPSEC to safeguard sensitive cardholder data during transmission over open, public networks. Examples of open, public networks that are in scope of the PCI DSS are: The Internet, Wireless technologies, Global System for Mobile communications (GSM), and General Packet Radio Service (GPRS). For PCI covered data, ensure wireless networks transmitting cardholder data or connected to the cardholder data environment, use industry best practices (for example, IEEE 802.11i) to implement strong encryption for authentication and transmission. For new wireless implementations, it is prohibited to implement WEP after March 31, 2009. For current wireless implementations, it is prohibited to use WEP after June 30, 2010.
[HIPAA SECURITY]
Implement a mechanism to encrypt electronic protected health information whenever deemed appropriate.
[NIST 800-53]
The information system protects the integrity of transmitted information.
Control Enhancements:
(1) The organization employs cryptographic mechanisms to recognize changes to information during transmission unless otherwise protected by alternative physical measures.
The information system protects the confidentiality of transmitted information.
Control Enhancements:
(1) The organization employs cryptographic mechanisms to prevent unauthorized disclosure of information during transmission unless otherwise protected by alternative physical measures.
[IRS 1075]
All FTI data in transit must be encrypted when moving across a Wide Area Network (WAN) and within the agency’s Local Area Network (LAN).
If encryption is not used, the agency must use other compensating mechanisms (e.g., switched vLAN technology, fiber optic medium, etc.) to ensure that FTI is not accessible to unauthorized users. Unencrypted cable circuits of copper or fiber optics is an acceptable means of transmitting FTI. Measures are to be taken to ensure that circuits are maintained on cable and not converted to unencrypted radio (microwave) transmission. Additional precautions should be taken to protect the cable, (e.g., burying the cable underground or in walls or floors and providing access controls to cable vaults, rooms, and switching centers).
In instances where encryption is not used, the agency must ensure that all wiring, conduits, and cabling are within the control of agency personnel and that access to routers and network monitors are strictly controlled.
Encryption Standards:
Federal Security Standards-
• Computer Data Authentication (FIPS 113)
• Security Requirements for Cryptographic Modules (FIPS 140-2)
• Key Management Using ANSI X9.17 (FIPS 171)
• The Digital Hash Standard (FIPS 180-1)
• Secure Hash Standard (FIPS 180-2)
• Escrowed Encryption Standard (FIPS 185)
• The Digital Signature Standard (FIPS 186-2)
• Public Key Cryptographic Entity Authentication Mechanism (FIPS 196)
• Advanced Encryption Standard (FIPS 197)
• The Keyed-Hash Message Authentication Code (FIPS 198-1)
Industry Security Standards-
• Digital Certificate (ANSI X5.09 v3)
• Public Key Cryptography Using Irreversible Algorithms (ANSI X9.30)
• Agreement of Symmetric Keys Using Discrete Logarithm Cryptography (ANSI X9.42)
• Extension to Public Key Certificates and Certificate Renovation List (ANSI X9.55)
• Enhanced Management Controls Using Digital Signatures and Attribute Certificates (ANSI X9.45)</t>
  </si>
  <si>
    <t>HIPAA Security Section - 45 CFR 164.312(e)(2)(ii)
PCI DSS v2.0 - Sec 4.1
PCI DSS v2.0 - Sec 4.1.1
NIST 800-53 Rev. 3 - SC-8 TRANSMISSION INTEGRITY 
NIST 800-53 Rev. 3 -SC-9 TRANSMISSION CONFIDENTIALITY
IRS 1075 9.18.2 Transmitting FTI</t>
  </si>
  <si>
    <t>9 TRANSMISSION CONFIDENTIALITY</t>
  </si>
  <si>
    <t>12 CRYPTOGRAPHIC KEY ESTABLISHMENT AND MANAGEMENT</t>
  </si>
  <si>
    <t>[PCI DSS v2.0] 
Key management is in place to support the organization's use of cryptographic techniques. [PCI DSS v2.0] Restrict access to cryptographic keys to the fewest number of custodians necessary.
Store cryptographic keys securely in the fewest possible locations and forms.[PCI DSS v2.0] Split knowledge and establishment of dual control of cryptographic keys. 
Prevention of unauthorized substitution of cryptographic keys. 
Requirement for cryptographic key custodians to sign a form stating that they understand and accept their key custodian responsibilities.       
[NIST 800-53]
The organization establishes and manages cryptographic keys for required cryptography employed within the information system.
The organization issues public key certificates under an appropriate certificate policy or obtains public key certificates under an appropriate certificate policy from an approved service provider.</t>
  </si>
  <si>
    <t xml:space="preserve">PCI DSS v2.0 - Sec 3.5
PCI DSS v2.0 - Sec 3.6
PCI DSS v2.0 - Sec 3.5.1
PCI DSS v2.0 - Sec 3.5.2
PCI DSS v2.0 - Sec 3.6.1
PCI DSS v2.0 - Sec 3.6.2
PCI DSS v2.0 - Sec 3.6.3
PCI DSS v2.0 - Sec 3.6.4
PCI DSS v2.0 - Sec 3.6.5
PCI DSS v2.0 - Sec 3.6.6
PCI DSS v2.0 - Sec 3.6.7
PCI DSS v2.0 - Sec 3.6.8
NIST 800-53 Rev. 3 - SC-12 CRYPTOGRAPHIC KEY ESTABLISHMENT AND MANAGEMENT
NIST 800-53 Rev. 3 - SC-17 PUBLIC KEY INFRASTRUCTURE CERTIFICATES </t>
  </si>
  <si>
    <t xml:space="preserve">17 PUBLIC KEY INFRASTRUCTURE CERTIFICATES </t>
  </si>
  <si>
    <t>[NIST 800-53]
The organization: 
a. Manages the information system using a system development life cycle methodology that includes information security considerations; 
b. Defines and documents information system security roles and responsibilities throughout the system development life cycle; and 
c. Identifies individuals having information system security roles and responsibilities.
The organization requires that information system developers/integrators: 
a. Perform configuration management during information system design, development, implementation, and operation; 
b. Manage and control changes to the information system; 
c. Implement only organization-approved changes; 
d. Document approved changes to the information system; and e. Track security flaws and flaw resolution
[IRS 1075]
The information system developers shall create a security test and evaluation plan, implement the plan, and document the results. (Exhibit 4, SA-11)</t>
  </si>
  <si>
    <t>NIST 800-53 Rev. 3 - SA-3 LIFE CYCLE SUPPORT
NIST 800-53 Rev. 3 - SA-10 DEVELOPER CONFIGURATION MANAGEMENT
IRS 1075 9.15 System &amp; Services Acquisition</t>
  </si>
  <si>
    <t xml:space="preserve">NIST 800-53 Rev. 3 - SA-3 LIFE CYCLE SUPPORT
</t>
  </si>
  <si>
    <t>7 ENTERPRISE ARCHITECTURE</t>
  </si>
  <si>
    <t>[NIST 800-53]
The organization develops an enterprise architecture with consideration for information security and the resulting risk to organizational operations, organizational assets, individuals, other organizations, and the Nation.</t>
  </si>
  <si>
    <t xml:space="preserve">NIST 800-53 Rev. 3 - PM-7 ENTERPRISE ARCHITECTURE
</t>
  </si>
  <si>
    <t xml:space="preserve">8 SECURITY ENGINEERING PRINCIPLES </t>
  </si>
  <si>
    <t>[PCI DSS v2.0] 
Review of custom code prior to release to production or customers in order to identify any potential coding vulnerability. Web applications are also subject to additional controls, if they are public facing, to address ongoing threats and vulnerabilities after implementation.       
[NIST 800-53]
The organization applies information system security engineering principles in the specification, design, development, implementation, and modification of the information system.</t>
  </si>
  <si>
    <t xml:space="preserve">PCI DSS v2.0 - Sec 6.3.2
NIST 800-53 Rev. 3 - SA-8 SECURITY ENGINEERING PRINCIPLES </t>
  </si>
  <si>
    <t>10 INFORMATION SYSTEM RECOVERY AND RECONSTITUTION</t>
  </si>
  <si>
    <t>[NIST 800-53]
The organization provides for the recovery and reconstitution of the information system to a known state after a disruption, compromise, or failure.
Control Enhancements:
(2) The information system implements transaction recovery for systems that are transaction-based.
(3) The organization provides compensating security controls for [Assignment: organization-defined circumstances that can inhibit recovery and reconstitution to a known state].</t>
  </si>
  <si>
    <t>NIST 800-53 Rev. 3 - CP-10 INFORMATION SYSTEM RECOVERY AND RECONSTITUTION</t>
  </si>
  <si>
    <t>Misconfigured access controls provide unauthorized access to information held in application systems.</t>
  </si>
  <si>
    <t>Sensitive systems co-located with less sensitive systems are accessed by unauthorized parties.</t>
  </si>
  <si>
    <t>Access to information, information processing facilities and business processes occurs without proper business authorization.</t>
  </si>
  <si>
    <t>Internal and external networks are not protected from unauthorized activity.</t>
  </si>
  <si>
    <t>Unidentified equipment is allowed to gain access to the network.</t>
  </si>
  <si>
    <t>Vulnerabilities in shared networks and/or networks that extend across the organization's boundaries are exploited to gain unauthorized access.</t>
  </si>
  <si>
    <t>Users have access to networks that they are not authorized to use.</t>
  </si>
  <si>
    <t>Unauthenticated and/or unauthorized users access networks by exploiting vulnerabilities in external connections.</t>
  </si>
  <si>
    <t>Unauthorized parties gain access to resources by exploiting vulnerabilities in unsecured wireless networks.</t>
  </si>
  <si>
    <t>Unauthorized access is given to information over Third Party Connections.</t>
  </si>
  <si>
    <t>Unauthorized access is granted through a weak password or improperly protected password.</t>
  </si>
  <si>
    <t>Unauthorized users access operating systems by physically or logically accessing valid inactive and/or unattended sessions.</t>
  </si>
  <si>
    <t>Users of information systems and terminals override application controls through the use operating system utilities.</t>
  </si>
  <si>
    <t>Unauthorized users are able to gain access to operating systems by claiming to be an authorized user.</t>
  </si>
  <si>
    <t>During an emergency access to information will not be available or will be disclosed to unauthorized parties.</t>
  </si>
  <si>
    <t>Users gain access to information that is beyond their appropriate level of privilege.</t>
  </si>
  <si>
    <t>Users that no longer have business need for information systems access still have access to the information.</t>
  </si>
  <si>
    <t>4 INFORMATION IN SHARED RESOURCES</t>
  </si>
  <si>
    <t>[Computer Security Act of 1987 – Public Law 100-235 (H.R. 145)]
Federal agency identifies each computer system under the supervision of that agency, which contains sensitive information.       
[NIST 800-53]
The information system prevents unauthorized and unintended information transfer via shared system resources.</t>
  </si>
  <si>
    <t>NIST 800-53 Rev. 3 - SC-4 INFORMATION IN SHARED RESOURCES
Computer Security Act of 1987 – Public Law 100-235 (H.R. 145) - Sec. 6(a)
Computer Security Act of 1987 – Public Law 100-235 (H.R. 145) - V. Section 6</t>
  </si>
  <si>
    <t>9 INFORMATION INPUT RESTRICTIONS</t>
  </si>
  <si>
    <t>[NIST 800-53]
The organization restricts the capability to input information to the information system to authorized personnel.</t>
  </si>
  <si>
    <t>NIST 800-53 Rev. 3 - SI-9 INFORMATION INPUT RESTRICTIONS</t>
  </si>
  <si>
    <t>7 BOUNDARY PROTECTION</t>
  </si>
  <si>
    <t>[NIST 800-53]
The information system: 
a. Monitors and controls communications at the external boundary of the system and at key internal boundaries within the system; and 
b. Connects to external networks or information systems only through managed interfaces consisting of boundary protection devices arranged in accordance with an organizational security architecture.
Control Enhancements:
(1) The organization physically allocates publicly accessible information system components to separate subnetworks with separate physical network interfaces.
(2) The information system prevents public access into the organization’s internal networks except as appropriately mediated by managed interfaces employing boundary protection devices.
(3) The organization limits the number of access points to the information system to allow for more comprehensive monitoring of inbound and outbound communications and network traffic.
(4) The organization:
(a) Implements a managed interface for each external telecommunication service;
(b) Establishes a traffic flow policy for each managed interface;
(c) Employs security controls as needed to protect the confidentiality and integrity of the information being transmitted;
(d) Documents each exception to the traffic flow policy with a supporting mission/business need and duration of that need;
(e) Reviews exceptions to the traffic flow policy [Assignment: organization-defined frequency];and
(f) Removes traffic flow policy exceptions that are no longer supported by an explicit mission/business need.
(5) The information system at managed interfaces, denies network traffic by default and allows network traffic by exception (i.e., deny all, permit by exception).
(7) The information system prevents remote devices that have established a non-remote connection with the system from communicating outside of that communications path with resources in external networks.</t>
  </si>
  <si>
    <t>NIST 800-53 Rev. 3 - SC-7 BOUNDARY PROTECTION</t>
  </si>
  <si>
    <t>3 DEVICE IDENTIFICATION AND AUTHENTICATION</t>
  </si>
  <si>
    <t>[NIST 800-53]
The information system uniquely identifies and authenticates [Assignment: organization defined list of specific and/or types of devices] before establishing a connection</t>
  </si>
  <si>
    <t>NIST 800-53 Rev. 3 - IA-3 DEVICE IDENTIFICATION AND AUTHENTICATION</t>
  </si>
  <si>
    <t>[PCI DSS v2.0] 
For systems subject to PCI requirements, firewalls or comparable security devices are used between shared networks such that a DMZ is in place to filter and screen all traffic, to prohibit direct routes for inbound Internet traffic. Further, inbound traffic from payment card applications to IP addresses within the DMZ is restricted. Review firewall and router rule sets at least every six months . Implement a DMZ to limit inbound traffic to only protocols that are necessary for the cardholder data environment.       
[NIST 800-53]
The information system: 
a. Monitors and controls communications at the external boundary of the system and at key internal boundaries within the system; and 
b. Connects to external networks or information systems only through managed interfaces consisting of boundary protection devices arranged in accordance with an organizational security architecture.
Control Enhancements:
(1) The organization physically allocates publicly accessible information system components to separate subnetworks with separate physical network interfaces.
(2) The information system prevents public access into the organization’s internal networks except as appropriately mediated by managed interfaces employing boundary protection devices.
(3) The organization limits the number of access points to the information system to allow for more comprehensive monitoring of inbound and outbound communications and network traffic.
(4) The organization:
(a) Implements a managed interface for each external telecommunication service;
(b) Establishes a traffic flow policy for each managed interface;
(c) Employs security controls as needed to protect the confidentiality and integrity of the information being transmitted;
(d) Documents each exception to the traffic flow policy with a supporting mission/business need and duration of that need;
(e) Reviews exceptions to the traffic flow policy [Assignment: organization-defined frequency];and
(f) Removes traffic flow policy exceptions that are no longer supported by an explicit mission/business need.
(5) The information system at managed interfaces, denies network traffic by default and allows network traffic by exception (i.e., deny all, permit by exception).
(7) The information system prevents remote devices that have established a non-remote connection with the system from communicating outside of that communications path with resources in external networks.
[IRS 1075] 
Accessing databases containing FTI from a remote location, i.e., a location not directly connected to the Local Area Network (LAN), will require adequate safeguards to prevent unauthorized entry. The IRS policy for allowing access to systems containing FTI is outlined below.
• Authentication is provided through ID and password encryption for use over public telephone lines. 
• Authentication is controlled by centralized Key Management Centers/Security Management Centers with a backup at another location.
• Standard access is provided through a toll-free number and through local telephone numbers to local data facilities.
Both access methods (toll free and local numbers) require a special (encrypted) modem and/or Virtual Private Network (VPN) for every workstation and a smart card (microprocessor) for every user. Smart cards should have both identification and authentication features and should provide data encryption as well. Two-factor authentication is required whenever FTI is being accessed from an alternate work location or if accessing FTI via the agency’s web portal.</t>
  </si>
  <si>
    <t>PCI DSS v2.0 - Sec 1.1.6
PCI DSS v2.0 - Sec 1.3.1
NIST 800-53 Rev. 3 - SC-7 BOUNDARY PROTECTION
IRS 1075 Section 18.3 Remote Access</t>
  </si>
  <si>
    <t>19 VOICE OVER INTERNET</t>
  </si>
  <si>
    <t>[PCI DSS v2.0] 
For PCI covered data, documentation and business justification for use of all services, protocols, and ports allowed, including documentation of security features implemented for those protocols considered to be insecure.      
[NIST 800-53]
The organization:
a. Establishes usage restrictions and implementation guidance for Voice over Internet Protocol (VoIP) technologies based on the potential to cause damage to the information system if used maliciously; and
b. Authorizes, monitors, and controls the use of VoIP within the information system.
[IRS 1075]
The organization: 
a. Establishes usage restrictions and implementation guidance for Voice over Internet Protocol(VoIP) technologies based on the potential to cause damage to the information system if used maliciously; and 
b. Authorizes, monitors, and controls the use of VoIP within the information system.
[IRS 1075] 
Any agency that receives FTI for an authorized use may not use that information in any manner or for any purpose not consistent with that authorized use. If an agency needs FTI for a different authorized use under a different provision of IRC Section 6103, a separate request under that provision is necessary. An  unauthorized secondary use is specifically prohibited and may result in discontinuation of disclosures to the agency and imposition of civil and/or criminal penalties on the responsible officials.
The Office of Safeguards conducts “need and use” reviews as part of the safeguard review and always considers if the agency’s use is in conformance with the governing provisions allowing the disclosure of FTI.</t>
  </si>
  <si>
    <t>PCI DSS v2.0 - Sec 1.1.5
NIST 800-53 Rev. 3 - SC-19 VOICE OVER INTERNET
IRS 1075 2.2 Need and Use</t>
  </si>
  <si>
    <t>23 SESSION AUTHENTICITY</t>
  </si>
  <si>
    <t>[HIPAA SECURITY]
Implement procedures to verify that a person or entity seeking access to electronic protected health information is the one claimed.
[PCI DSS v2.0] 
For systems subject to PCI requirements, use technologies such as remote authentication and dial-in service (RADIUS); terminal access controller access control system (TACACS) with tokens; or VPN (based on SSL/TLS or IPSEC) with individual certificates. Remote user accounts used for maintenance by vendors are only activated during the time period needed.        
[NIST 800-53]
The information system provides mechanisms to protect the authenticity of communications sessions.
The information system uniquely identifies and authenticates non-organizational users (or processes acting on behalf of non-organizational users).
The organization: 
a. Documents allowed methods of remote access to the information system; 
b. Establishes usage restrictions and implementation guidance for each allowed remote access method; 
c. Monitors for unauthorized remote access to the information system; 
d. Authorizes remote access to the information system prior to connection; and 
e. Enforces requirements for remote connections to the information system.
Control Enhancements:
(1) The organization employs automated mechanisms to facilitate the monitoring and control of remote access methods.
(2) The organization uses cryptography to protect the confidentiality and integrity of remote access sessions.
(3) The information system routes all remote accesses through a limited number of managed access control points.
(4) The organization authorizes the execution of privileged commands and access to security-relevant information via remote access only for compelling operational needs and documents the rationale for such access in the security plan for the information system.
(5) The organization monitors for unauthorized remote connections to the information system [Assignment: organization-defined frequency], and takes appropriate action if an unauthorized connection is discovered.
(7) The organization ensures that remote sessions for accessing [Assignment: organization-defined list of security functions and security-relevant information] employ [Assignment: organization defined additional security measures] and are audited.
(8) The organization disables [Assignment: organization-defined networking protocols within the information system deemed to be no secure] except for explicitly identified components in support of specific operational requirements.
[IRS 1075] 
Identification and authentication policy and procedures must be developed, documented, disseminated, and updated, as necessary, to facilitate implementing identification and authentication security controls.</t>
  </si>
  <si>
    <t>HIPAA Security Section - 45 CFR 164.312(d)
PCI DSS v2.0 - Sec 8.3
PCI DSS v2.0 - Sec 8.5.6
NIST 800-53 Rev. 3 - SC-23 SESSION AUTHENTICITY
NIST 800-53 Rev. 3 - IA-8 IDENTIFICATION AND AUTHENTICATION
NIST 800-53 Rev. 3 - AC-17 REMOTE ACCESS
IRS 1075 9.8 Identification &amp; Authentication</t>
  </si>
  <si>
    <t>8 IDENTIFICATION AND AUTHENTICATION</t>
  </si>
  <si>
    <t>18 WIRELESS ACCESS</t>
  </si>
  <si>
    <t>[PCI DSS v2.0] 
Wireless network technology is designed to specifically address security considerations as required by access control policies and/or business requirements. For wireless environments connected to the cardholder data environment or transmitting cardholder data, change wireless vendor defaults, including but not limited to default wireless encryption keys, passwords, and SNMP community strings. Ensure wireless device security settings are enabled for strong encryption technology for authentication and transmission.       
[NIST 800-53]
The organization: 
a. Establishes usage restrictions and implementation guidance for wireless access; 
b. Monitors for unauthorized wireless access to the information system; 
c. Authorizes wireless access to the information system prior to connection; and 
d. Enforces requirements for wireless connections to the information system.
Control Enhancements:
(1) The information system protects wireless access to the system using authentication and encryption.</t>
  </si>
  <si>
    <t>PCI DSS v2.0 - Sec 2.1.1
NIST 800-53 Rev. 3 - AC-18 WIRELESS ACCESS</t>
  </si>
  <si>
    <t xml:space="preserve">[PCI DSS v2.0] 
A formal process for approving and testing all network connections and changes to the firewall and router configurations.       </t>
  </si>
  <si>
    <t xml:space="preserve">PCI DSS v2.0 - Sec 1.1.1
</t>
  </si>
  <si>
    <t>7 UNSUCCESSFUL LOGIN ATTEMPTS</t>
  </si>
  <si>
    <t>[PCI DSS 2.0] 
For systems containing PCI covered data, passwords are changed at least every 90 days, require a minim password length of seven characters, contain both numeric and alphabetic characters. Users are note allowed to submit a new password that is the same of any of the last for passwords he or she has used. Users will be locked out if they have entered six incorrect passwords in a row. The lock-out duration for the attempts will be at least 30 minutes or until an administrator enables the ID.
[NIST 800-53] 
The information system: 
a. Enforces a limit of [Assignment: organization-defined number] consecutive invalid access attempts by a user during a [Assignment: organization-defined time period]; and b. Automatically [Selection: locks the account/node for an [Assignment: organization-defined time period]; locks the account/node until released by an administrator; delays next login prompt according to [Assignment: organization-defined delay algorithm]] when the maximum number of unsuccessful attempts is exceeded. The control applies regardless of whether the login occurs via a local or network connection.
[IRS 1075] 
Password management guidelines:
1- Passwords shall be a minimum length of 8 characters in a combination of alpha and numeric or special characters.
2- Passwords shall be changed every 90 days, at a minimum, for standard user accounts to reduce the risk of compromise through guessing, password cracking or other attack
&amp; penetration methods.
3- Passwords shall be changed every 60 days, at a minimum, for privileged user accounts to reduce the risk of compromise through guessing, password cracking or other attack and penetration methods.
4- Password changes for standard and privileged users shall be systematically enforced where possible.
5- Passwords shall be systematically disabled after 90 days of inactivity to reduce the risk of compromise through guessing, password cracking or other attack and penetration methods.
6- Users shall be prohibited from using their last six passwords to deter reuse of the same password.
7- Users shall be prohibited from changing their passwords for at least 15 days after a recent change. Meaning, the minimum password age limit shall be 15 days after a recent password change.
8- Privileged users shall be able to override the minimum password age limit for users when necessary to perform required job functions.
9- The information system shall routinely prompt users to change their passwords within 5-14 days before such password expires.
10- User account lockout feature shall disable the user account after 3 unsuccessful login attempts.
11- Account lockout duration shall be permanent until an authorized system administrator reinstates the user account.
12- Default vendor passwords shall be changed upon successful installation of the information system product.
13- System initialization (boot) settings shall be password-protected.
14- Clear-text representation of passwords shall be suppressed (blotted out) when entered at the login screen.
15- Passwords shall not be automated through function keys, scripts or other methods where passwords may be stored on the system.
16- Null passwords shall be prohibited to reduce the risk of compromise through rogue enticement techniques or other attack and penetration methods.
17- Use of dictionary words, popular phrases, or obvious combinations of letters and numbers in passwords shall be prohibited when possible. Obvious combinations of letters and numbers include first names, last names, initials, pet names, user accounts spelled backwards, repeating characters, consecutive numbers, consecutive letters, and other predictable combinations and permutations.
18- Users shall commit passwords to memory, avoid writing passwords down and never disclose passwords to others (e.g., with a co-worker in order to share files).</t>
  </si>
  <si>
    <t>PCI DSS v2.0 - Sec 8.5.10
PCI DSS v2.0 - Sec 8.5.11
PCI DSS v2.0 - Sec 8.5.12
PCI DSS v2.0 - Sec 8.5.13
PCI DSS v2.0 - Sec 8.5.14
PCI DSS v2.0 - Sec 8.5.9
NIST 800-53 Rev. 3 - AC-7 UNSUCCESSFUL LOGIN ATTEMPTS
IRS 1075 9.8 Identification &amp; Authentication</t>
  </si>
  <si>
    <t>10 NETWORK DISCONNECT</t>
  </si>
  <si>
    <t>[HIPAA SECURITY]
Implement electronic procedures that terminate an electronic session after a predetermined time of inactivity.
[NIST 800-53]
The information system terminates the network connection associated with a communications session at the end of the session or after [Assignment: organization-defined time period] of inactivity.
The information system: a. Prevents further access to the system by initiating a session lock after [Assignment: organization-defined time period] of inactivity or upon receiving a request from a user; and b. Retains the session lock until the user reestablishes access using established identification and authentication procedures.</t>
  </si>
  <si>
    <t>HIPAA Security Section - 45 CFR 164.312(a)(2)(iii)
NIST 800-53 Rev. 3 - SC-10 NETWORK DISCONNECT
NIST 800-53 Rev. 3 - AC-11 SESSION LOCK</t>
  </si>
  <si>
    <t>11 SESSION LOCK</t>
  </si>
  <si>
    <t>[Computer Fraud and Abuse Act of 1986 (US) 18 USC 1035] System utility programs that could override system and application controls are restricted and tightly controlled.</t>
  </si>
  <si>
    <t>Computer Fraud and Abuse Act of 1986 (US) 18 USC 1034 - Section 1030. a) 5,6</t>
  </si>
  <si>
    <t>2 IDENTIFICATION AND AUTHENTICATION</t>
  </si>
  <si>
    <t>[Computer Fraud and Abuse Act of 1986 (US) 18 USC 1031]
All users are assigned a unique identifier (user ID) for their personal use only, and a suitable authentication technique is chosen to substantiate the claimed identity of a user.
[HIPAA SECURITY]
Assign a unique name and/or number for identifying and tracking user identity. 
Implement procedures to verify that a person or entity seeking access to electronic protected health information is the one claimed.
[PCI DSS 2.0] 
For PCI covered data, in addition to unique identifier, users are authenticated using password or phase phrase, two factor authentication, token devices, biometrics or public keys. Authenticate all access to any database containing cardholder data. This includes access by applications, administrators, and all other users.        
[NIST 800-53]
The information system uniquely identifies and authenticates organizational users (or processes acting on behalf of organizational users).
Control Enhancements:
(1) The information system uses multifactor authentication for network access to privileged accounts.
(2) The information system uses multifactor authentication for network access to non-privileged accounts.
(3) The information system uses multifactor authentication for local access to privileged accounts.
(8) The information system uses [Assignment: organization-defined replay-resistant authentication mechanisms] for network access to privileged accounts.
The organization manages information system identifiers for users and devices by: 
a. Receiving authorization from a designated organizational official to assign a user or device identifier; 
b. Selecting an identifier that uniquely identifies an individual or device; 
c. Assigning the user identifier to the intended party or the device identifier to the intended device; 
d. Preventing reuse of user or device identifiers for [Assignment: organization-defined time period]; and 
e. Disabling the user identifier after [Assignment: organization-defined time period of inactivity].
The organization manages information system authenticators for users and devices by: 
a. Verifying, as part of the initial authenticator distribution, the identity of the individual and/or device receiving the authenticator; 
b. Establishing initial authenticator content for authenticators defined by the organization; 
c. Ensuring that authenticators have sufficient strength of mechanism for their intended use; 
d. Establishing and implementing administrative procedures for initial authenticator distribution, for lost/compromised or damaged authenticators, and for revoking authenticators; 
e. Changing default content of authenticators upon information system installation; 
f. Establishing minimum and maximum lifetime restrictions and reuse conditions for authenticators (if appropriate);
g. Changing/refreshing authenticators [Assignment: organization-defined time period by authenticator type];
h. Protecting authenticator content from unauthorized disclosure and modification; and 
i. Requiring users to take, and having devices implement, specific measures to safeguard authenticators.
Control Enhancements:
(1) The information system, for password-based authentication:
(a) Enforces minimum password complexity of [Assignment: organization-defined requirements for case sensitivity, number of characters, mix of upper-case letters, lower-case letters, numbers, and special characters, including minimum requirements for each type];
(b) Enforces at least a [Assignment: organization-defined number of changed characters] when new passwords are created;
(c) Encrypts passwords in storage and in transmission;
(d) Enforces password minimum and maximum lifetime restrictions of [Assignment: organization defined numbers for lifetime minimum, lifetime maximum]; and
(e) Prohibits password reuse for [Assignment: organization-defined number] generations.
(2) The information system, for PKI-based authentication:
(a) Validates certificates by constructing a certification path with status information to an accepted trust anchor;
(b) Enforces authorized access to the corresponding private key; and
(c) Maps the authenticated identity to the user account.
(3) The organization requires that the registration process to receive [Assignment: organization defined types of and/or specific authenticators] be carried out in person before a designated registration authority with authorization by a designated organizational official (e.g., a supervisor).
The information system obscures feedback of authentication information during the authentication process to protect the information from possible exploitation/use by unauthorized individuals.
[IRS 1075] 
Identification and authentication policy and procedures must be developed, documented, disseminated, and updated, as necessary, to facilitate implementing identification and authentication security controls.</t>
  </si>
  <si>
    <t>HIPAA Security Section - 45 CFR 164.312(a)(2)(i)
HIPAA Security Section - 45 CFR 164.312(d)
Computer Fraud and Abuse Act of 1986 (US) 18 USC 1031 - Section 1030. a) 4
PCI DSS v2.0 - Sec 8.1
PCI DSS v2.0 - Sec 8.2
PCI DSS v2.0 - Sec 8.5.16
NIST 800-53 Rev. 3 - IA-2 IDENTIFICATION AND AUTHENTICATION
NIST 800-53 Rev. 3 - IA-4 IDENTIFIER MANAGEMENT 
NIST 800-53 Rev. 3 - IA-5 AUTHENTICATOR MANAGEMENT
NIST 800-53 Rev. 3 - IA-6 AUTHENTICATOR FEEDBACK
IRS 1075 9.8 Identification &amp; Authentication</t>
  </si>
  <si>
    <t>4 IDENTIFIER MANAGEMENT</t>
  </si>
  <si>
    <t>5 AUTHENTICATOR MANAGEMENT</t>
  </si>
  <si>
    <t>6 AUTHENTICATOR FEEDBACK</t>
  </si>
  <si>
    <t xml:space="preserve">2 ACCOUNT MANAGEMENT </t>
  </si>
  <si>
    <t xml:space="preserve">14 PERMITTED ACTIONS WITHOUT IDENTIFICATION OR AUTHENTICATION </t>
  </si>
  <si>
    <t>[HIPAA SECURITY]
Establish (and implement as needed) procedures for obtaining necessary electronic protected health information during an emergency.
[NIST 800-53]
In case of emergency the organization: 
a. Identifies specific user actions that can be performed on the information system without identification or authentication; and 
b. Documents and provides supporting rationale in the security plan for the information system, user actions not requiring identification and authentication.
Control Enhancements:
(1) The organization permits actions to be performed without identification and authentication only to the extent necessary to accomplish mission/business objectives.</t>
  </si>
  <si>
    <t xml:space="preserve">HIPAA Security Section - 45 CFR 164.312(a)(2)(ii)
NIST 800-53 Rev. 3 - AC-14 PERMITTED ACTIONS WITHOUT IDENTIFICATION OR AUTHENTICATION 
</t>
  </si>
  <si>
    <t>2 ACCOUNT MANAGEMENT</t>
  </si>
  <si>
    <t>[HIPAA SECURITY]
Implement procedures to determine that the access of a workforce member to electronic PHI is appropriate.
Implement policies and procedures for granting access to electronic PHI through access to a workstation, transaction, program, process or other mechanism.
Implement policies and procedures that based upon the entity's access authorization policies, establish, document, review, and modify a user right of access to a workstation, transaction, program or process.
[NIST 800-53]
The organization manages information system accounts, including: 
a. Identifying account types (i.e., individual, group, system, application, guest/anonymous, and temporary);
b. Establishing conditions for group membership; 
c. Identifying authorized users of the information system and specifying access privileges; 
d. Requiring appropriate approvals for requests to establish accounts; 
e. Establishing, activating, modifying, disabling, and removing accounts; 
f. Specifically authorizing and monitoring the use of guest/anonymous and temporary accounts; 
g. Notifying account managers when temporary accounts are no longer required and when information system users are terminated, transferred, or information system usage or need-to know/need-to-share changes; 
h. Deactivating: (i) temporary accounts that are no longer required; and (ii) accounts of terminated or transferred users; 
i. Granting access to the system based on: 
(i) a valid access authorization; (ii) intended system usage; and (iii) other attributes as required by the organization or associated missions/business functions; and 
j. Reviewing accounts [Assignment: organization-defined frequency]
Control Enhancements:
(1) The organization employs automated mechanisms to support the management of information system accounts.
(2) The information system automatically terminates temporary and emergency accounts after [Assignment: organization-defined time period for each type of account].
(3) The information system automatically disables inactive accounts after [Assignment: organization defined time period].
(4) The information system automatically audits account creation, modification, disabling, and termination actions and notifies, as required, appropriate individuals.
[IRS 1075] 
Agencies are required to restrict access to FTI only to persons whose duties or responsibilities require access. To assist with this requirement, FTI should be clearly labeled "Federal Tax Information" and handled in such a manner that it does not become misplaced or available to unauthorized personnel. Additionally, warning banners advising of safeguarding requirements should be used for computer screens.</t>
  </si>
  <si>
    <t>HIPAA Security Section - 45 CFR 164.308(a)(3)(ii)(B)
HIPAA Security Section - 45 CFR 164.308(a)(4)(ii)(B)
HIPAA Security Section - 45 CFR 164.308(a)(4)(ii)©
NIST 800-53 Rev. 3 - AC-2 ACCOUNT MANAGEMENT
IRS 1075 5.1 General</t>
  </si>
  <si>
    <t xml:space="preserve">[NIST 800-53]
The organization manages information system accounts, including: 
a. Identifying account types (i.e., individual, group, system, application, guest/anonymous, and temporary);
b. Establishing conditions for group membership; 
c. Identifying authorized users of the information system and specifying access privileges; 
d. Requiring appropriate approvals for requests to establish accounts; 
e. Establishing, activating, modifying, disabling, and removing accounts; 
f. Specifically authorizing and monitoring the use of guest/anonymous and temporary accounts; 
g. Notifying account managers when temporary accounts are no longer required and when information system users are terminated, transferred, or information system usage or need-to know/need-to-share changes; 
h. Deactivating: (i) temporary accounts that are no longer required; and (ii) accounts of terminated or transferred users; 
i. Granting access to the system based on: (i) a valid access authorization; (ii) intended system usage; and (iii) other attributes as required by the organization or associated missions/business functions; and 
j. Reviewing accounts [Assignment: organization-defined frequency]
Control Enhancements:
(1) The organization employs automated mechanisms to support the management of information system accounts.
(2) The information system automatically terminates temporary and emergency accounts after [Assignment: organization-defined time period for each type of account].
(3) The information system automatically disables inactive accounts after [Assignment: organization defined time period].
(4) The information system automatically audits account creation, modification, disabling, and termination actions and notifies, as required, appropriate individuals.
</t>
  </si>
  <si>
    <t>NIST 800-53 Rev. 3 - AC-2 ACCOUNT MANAGEMENT</t>
  </si>
  <si>
    <t>Information systems with high security requirements are compromised by exploiting vulnerabilities in authorized security systems with low security requirements.</t>
  </si>
  <si>
    <t>Inadequately managed and controlled networks and supporting infrastructure expose systems and applications.</t>
  </si>
  <si>
    <t>Physical assets are compromised due to unprotected equipment.</t>
  </si>
  <si>
    <t>Physical equipment is compromised due to the lack of protection from environmental threats and hazards.</t>
  </si>
  <si>
    <t>Unauthorized parties access data from discarded media.</t>
  </si>
  <si>
    <t>Utility outages disrupt business systems.</t>
  </si>
  <si>
    <t>Unauthorized parties have access to facilities due to security flaws in physical layout.</t>
  </si>
  <si>
    <t>Unauthorized parties are not identified on the premises by facilities management.</t>
  </si>
  <si>
    <t>4 Information Flow Enforcement</t>
  </si>
  <si>
    <t>[PCI DSS v2.0] 
For systems subject to PCI requirements, a firewall is required at each Internet connection and between any DMZ and the Intranet .For PCI covered data, card data is not stored on any Internet facing systems.       
[NIST 800-53]
The information system: 
a. Monitors and controls communications at the external boundary of the system and at key internal boundaries within the system; and 
b. Connects to external networks or information systems only through managed interfaces consisting of boundary protection devices arranged in accordance with an organizational security architecture.
Control Enhancements:
(1) The organization physically allocates publicly accessible information system components to separate subnetworks with separate physical network interfaces.
(2) The information system prevents public access into the organization’s internal networks except as appropriately mediated by managed interfaces employing boundary protection devices.
(3) The organization limits the number of access points to the information system to allow for more comprehensive monitoring of inbound and outbound communications and network traffic.
(4) The organization:
(a) Implements a managed interface for each external telecommunication service;
(b) Establishes a traffic flow policy for each managed interface;
(c) Employs security controls as needed to protect the confidentiality and integrity of the information being transmitted;
(d) Documents each exception to the traffic flow policy with a supporting mission/business need and duration of that need;
(e) Reviews exceptions to the traffic flow policy [Assignment: organization-defined frequency];and
(f) Removes traffic flow policy exceptions that are no longer supported by an explicit mission/business need.
(5) The information system at managed interfaces, denies network traffic by default and allows network traffic by exception (i.e., deny all, permit by exception).
(7) The information system prevents remote devices that have established a non-remote connection with the system from communicating outside of that communications path with resources in external networks.
The information system enforces approved authorizations for controlling the flow of information within the system and between interconnected systems in accordance with applicable policy.</t>
  </si>
  <si>
    <t>PCI DSS v2.0 - Sec 1.1.3
NIST 800-53 Rev. 3 - SC-7 BOUNDARY PROTECTION
NIST 800-53 Rev. 3 - AC-4 Information Flow Enforcement</t>
  </si>
  <si>
    <t>5 DENIAL OF SERVICE PROTECTION</t>
  </si>
  <si>
    <t>[PCI DSS v2.0]
For PCI covered data, firewall configurations deny all traffic from untrusted networks/hosts, except web protocols HTTP (port 80) and Secure Sockets Layer (SSL) (typically port 443),system administration protocols (e.g., Secure Shell (SSH) or Virtual Private Network (VPN),other protocols required by the business. For PCI covered data, restrict inbound and outbound traffic to that which is necessary for the cardholder data environment. For PCI covered data, firewall configuration restrict connections between untrusted networks and any system components in the cardholder data environment. For PCI covered data, Install perimeter firewalls between any wireless networks and the cardholder data environment, and configure these firewalls to deny or control (if such traffic is necessary for business purposes) any traffic from the wireless environment into the cardholder data environment. For PCI covered data, Prohibit direct public access between the Internet and any system component in the cardholder data environment. For PCI covered data, secure and synchronize router configuration files. For PCI covered data, limit inbound Internet traffic to IP addresses within the DMZ. For PCI covered data, do not allow any direct connection inbound or outbound for traffic between the Internet and the cardholder data environment. For PCI covered data, do not allow internal addresses to pass from the Internet into the DMZ. For PCI covered data, restrict outbound traffic from the cardholder data environment to the Internet such that outbound traffic can only access IP addresses within the DMZ. For PCI covered data, implement stateful inspection, also known as dynamic packet filtering. For PCI covered data, implement IP masquerading to prevent internal addresses from being translated and revealed on the Internet, using RFC 1918 address space. Use network address translation (NAT) technologies-for example, port address translation (PAT). For PCI covered data, install personal firewall software on any mobile and/or employee-owned computers with direct connectivity to the Internet (for example, laptops used by employees), which are used to access the organizations network. For PCI covered data, allow only explicitly authorized outbound traffic from the cardholder data environment to the Internet.       
[NIST 800-53]
The information system protects against or limits the effects of the following types of denial of service attacks: [Assignment: organization-defined list of types of denial of service attacks or reference to source for current list].
The information system: 
a. Monitors and controls communications at the external boundary of the system and at key internal boundaries within the system; and 
b. Connects to external networks or information systems only through managed interfaces consisting of boundary protection devices arranged in accordance with an organizational security architecture.
Control Enhancements:
(1) The organization physically allocates publicly accessible information system components to separate subnetworks with separate physical network interfaces.
(2) The information system prevents public access into the organization’s internal networks except as appropriately mediated by managed interfaces employing boundary protection devices.
(3) The organization limits the number of access points to the information system to allow for more comprehensive monitoring of inbound and outbound communications and network traffic.
(4) The organization:
(a) Implements a managed interface for each external telecommunication service;
(b) Establishes a traffic flow policy for each managed interface;
(c) Employs security controls as needed to protect the confidentiality and integrity of the information being transmitted;
(d) Documents each exception to the traffic flow policy with a supporting mission/business need and duration of that need;
(e) Reviews exceptions to the traffic flow policy [Assignment: organization-defined frequency]; and
(f) Removes traffic flow policy exceptions that are no longer supported by an explicit mission/business need.
(5) The information system at managed interfaces, denies network traffic by default and allows network traffic by exception (i.e., deny all, permit by exception).
(7) The information system prevents remote devices that have established a non-remote connection with the system from communicating outside of that communications path with resources in external networks.</t>
  </si>
  <si>
    <t>PCI DSS v2.0 - Sec 1.3
PCI DSS v2.0 - Sec 1.4
PCI DSS v2.0 - Sec 1.2.1
PCI DSS v2.0 - Sec 1.2.2
PCI DSS v2.0 - Sec 1.2.3
PCI DSS v2.0 - Sec 1.3.2
PCI DSS v2.0 - Sec 1.3.3
PCI DSS v2.0 - Sec 1.3.4
PCI DSS v2.0 - Sec 1.3.5
PCI DSS v2.0 - Sec 1.3.6
PCI DSS v2.0 - Sec 1.3.7
PCI DSS v2.0 - Sec 1.3.8
NIST 800-53 Rev. 3 - SC-5 DENIAL OF SERVICE PROTECTION
NIST 800-53 Rev. 3 - SC-7 BOUNDARY PROTECTION</t>
  </si>
  <si>
    <t>1 PHYSICAL AND ENVIRONMENTAL PROTECTION POLICY AND PROCEDURES</t>
  </si>
  <si>
    <t>[PCI DSS v2.0] 
For PCI covered data, physically secure all paper and electronic media that contain cardholder data. 
[NIST 800-53]
The organization develops, disseminates, and reviews/updates [Assignment: organization defined frequency]:
a. A formal, documented physical and environmental protection policy that addresses purpose, scope, roles, responsibilities, management commitment, coordination among organizational entities, and compliance; and 
b. Formal, documented procedures to facilitate the implementation of the physical and environmental protection policy and associated physical and environmental protection controls.</t>
  </si>
  <si>
    <t>PCI DSS v2.0 - Sec 9.6
NIST 800-53 Rev. 3 - PE-1 PHYSICAL AND ENVIRONMENTAL PROTECTION POLICY AND PROCEDURES</t>
  </si>
  <si>
    <t xml:space="preserve">4 ACCESS CONTROL FOR TRANSMISSION MEDIUM </t>
  </si>
  <si>
    <t>[HIPAA SECURITY] 
Implement physical safeguards for all workstations that access electronic protected health information, to restrict access to authorized users.
[PCI DSS 2.0] 
Restrict physical access to publicly accessible network jacks. Restrict physical access to wireless access points, gateways, and handheld devices.        
[NIST 800-53]
The organization controls physical access to information system distribution and transmission lines within organizational facilities.
The organization employs and maintains fire suppression and detection devices/systems for the information system that are supported by an independent energy source.
The organization: 
a. Maintains temperature and humidity levels within the facility where the information system resides at [Assignment: organization-defined acceptable levels]; and 
b. Monitors temperature and humidity levels [Assignment: organization-defined frequency].
The organization protects the information system from damage resulting from water leakage by providing master shutoff valves that are accessible, working properly, and known to key personnel.</t>
  </si>
  <si>
    <t xml:space="preserve">HIPAA Security Section - 45 CFR 164.310©
PCI DSS v2.0 - Sec 9.1.2
PCI DSS v2.0 - Sec 9.1.3
NIST 800-53 Rev. 3 - PE-4 ACCESS CONTROL FOR TRANSMISSION MEDIUM 
NIST 800-53 Rev. 3 - PE-13 FIRE PROTECTION
NIST 800-53 Rev. 3 - PE-14 TEMPERATURE AND HUMIDITY CONTROLS
NIST 800-53 Rev. 3 - PE-15 WATER DAMAGE PROTECTION </t>
  </si>
  <si>
    <t>13 FIRE PROTECTION</t>
  </si>
  <si>
    <t>14 TEMPERATURE AND HUMIDITY CONTROLS</t>
  </si>
  <si>
    <t xml:space="preserve">15 WATER DAMAGE PROTECTION </t>
  </si>
  <si>
    <t>6 Media Sanitization</t>
  </si>
  <si>
    <t>[HIPAA SECURITY]
Implement procedures for removal of electronic protected health information from electronic media before the media are made available for re-use.
[NIST 800-53]
The organization: 
a. Sanitizes information system media, both digital and non-digital, prior to disposal, release out of organizational control, or release for reuse; and 
b. Employs sanitization mechanisms with strength and integrity commensurate with the classification or sensitivity of the information.
[IRS 1075]
Upon completion of use, agencies should ensure that the FTI is destroyed or returned to the IRS or the SSA according to the guidelines contained in section 8.0, Disposal of Federal Tax Information.
A description of the method(s) of disposal of the different types of FTI provided by the IRS when not returned to the IRS.</t>
  </si>
  <si>
    <t>HIPAA Security Section - 45 CFR 164.310(d)(2)(ii)
NIST 800-53 MP-6 Media Sanitization
IRS 1075 6.3.4 Disposal
IRS 1075 7.2.8 Disposal</t>
  </si>
  <si>
    <t>10 EMERGENCY SHUTOFF</t>
  </si>
  <si>
    <t>[NIST 800-53]
The organization: 
a. Provides the capability of shutting off power to the information system or individual system components in emergency situations; 
b. Places emergency shutoff switches or devices in [Assignment: organization-defined location by information system or system component] to facilitate safe and easy access for personnel; and 
c. Protects emergency power shutoff capability from unauthorized activation.
The organization provides a short-term uninterruptible power supply to facilitate an orderly shutdown of the information system in the event of a primary power source loss.
The organization employs and maintains automatic emergency lighting for the information system that activates in the event of a power outage or disruption and that covers emergency exits and evacuation routes within the facility. Supplemental Guidance: This control, to include any enhancements specified, may be satisfied by similar requirements fulfilled by another organizational entity other than the information security program. Organizations avoid duplicating actions already covered.MOD PE-12</t>
  </si>
  <si>
    <t xml:space="preserve">NIST 800-53 Rev. 3 - PE-10 EMERGENCY SHUTOFF
NIST 800-53 Rev. 3 - PE-11 EMERGENCY POWER 
NIST 800-53 Rev. 3 - PE-12 EMERGENCY LIGHTING </t>
  </si>
  <si>
    <t xml:space="preserve">11 EMERGENCY POWER </t>
  </si>
  <si>
    <t xml:space="preserve">12 EMERGENCY LIGHTING </t>
  </si>
  <si>
    <t>[HIPAA SECURITY]
Implement policies and procedures to safeguard the facility and the equipment therein from unauthorized physical access, tampering, and theft.
[NIST 800-53]
The organization develops, disseminates, and reviews/updates [Assignment: organization defined frequency]: 
a. A formal, documented physical and environmental protection policy that addresses purpose, scope, roles, responsibilities, management commitment, coordination among organizational entities, and compliance; and 
b. Formal, documented procedures to facilitate the implementation of the physical and environmental protection policy and associated physical and environmental protection controls.</t>
  </si>
  <si>
    <t>HIPAA Security Section - 45 CFR 164.310(a)(2)(ii)
NIST 800-53 Rev. 3 - PE-1 PHYSICAL AND ENVIRONMENTAL PROTECTION POLICY AND PROCEDURES</t>
  </si>
  <si>
    <t>5 MAINTENANCE PERSONNEL</t>
  </si>
  <si>
    <t xml:space="preserve">[PCI DSS v2]  
Use video cameras or other access control mechanisms to monitor individual physical access to sensitive areas. Review collected data and correlate with other entries. Store for at least three months, unless otherwise restricted by law. Note: ""Sensitive areas"" refers to any data center, server room or any area that houses systems that store, process, or transmit cardholder data. This excludes the areas where only point-of-sale terminals are present, such as the cashier areas in a retail store.        </t>
  </si>
  <si>
    <t xml:space="preserve">PCI DSS v2.0 - Sec 9.1.1
</t>
  </si>
  <si>
    <t>Data is not recoverable due to inadequate or undefined backup and restoration procedures.</t>
  </si>
  <si>
    <t>Essential information and software cannot be recovered due to a disaster or media failure.</t>
  </si>
  <si>
    <t>Information stored on publicly accessible systems may be disclosed to or altered by unauthorized parties.</t>
  </si>
  <si>
    <t>Information is exchanged inappropriately with a third party.</t>
  </si>
  <si>
    <t>Information stored in physical media may be disclosed to or altered by unauthorized parties while being physically transported.</t>
  </si>
  <si>
    <t>Media (e.g., documents, computer media (e.g. tapes, disks), input/output data, system documentation) is compromised by unauthorized parties due to ineffective handling procedures.</t>
  </si>
  <si>
    <t>Data stored on removable computer media is damaged or disclosed due to ineffective handling procedures.</t>
  </si>
  <si>
    <t>Sensitive system configuration information is accessed by unauthorized parties due to inadequate security of system documentation.</t>
  </si>
  <si>
    <t>Systems do not accurately reflect time in their audit logs, reducing the ability to correlate actions between systems and to respond to information security incidents.</t>
  </si>
  <si>
    <t>Unauthorized tampering of system and/or configuration files is undetected due to the absence of file integrity mechanisms.</t>
  </si>
  <si>
    <t>Suspicious or anomalous activities are not are not detected due to lack of intrusion detection systems.</t>
  </si>
  <si>
    <t>The production environment is impacted due to the lack of separation of development and production environments.</t>
  </si>
  <si>
    <t>Unauthorized, malicious code is executed on systems without authorization.</t>
  </si>
  <si>
    <t>Unauthorized mobile code disrupts the production environment due to lack of built-in security controls.</t>
  </si>
  <si>
    <t>Laws and regulations are violated as administrative, physical and technical safeguards are not addressed in contractual agreements between business associates and covered entities.</t>
  </si>
  <si>
    <t>Security breaches occur when dealing with third parties due to a lack of security considerations in the related third party agreement.</t>
  </si>
  <si>
    <t>9 INFORMATION SYSTEM BACKUP</t>
  </si>
  <si>
    <t>[NIST 800-53]
The organization: 
a. Conducts backups of user-level information contained in the information system [Assignment: organization-defined frequency consistent with recovery time and recovery point objectives];
b. Conducts backups of system-level information contained in the information system[Assignment: organization-defined frequency consistent with recovery time and recovery point objectives];
c. Conducts backups of information system documentation including security-related documentation [Assignment: organization-defined frequency consistent with recovery time and recovery point objectives]; and 
d. Protects the confidentiality and integrity of backup information at the storage location.
Control Enhancements:
(1) The organization tests backup information [Assignment: organization-defined frequency] to verify media reliability and information integrity.</t>
  </si>
  <si>
    <t>NIST 800-53 Rev. 3 - CP-9 INFORMATION SYSTEM BACKUP</t>
  </si>
  <si>
    <t>[HIPAA SECURITY] 
Establish and implement procedures to create and maintain retrievable exact copies of electronic protected health information.
Create a retrievable, exact copy of electronic protected health information, when needed, before movement of equipment.
[PCI DSS 2.0] 
For systems that contain PCI covered data, store media back-ups in a secure location, preferably an off-site facility, such as an alternate or back-up site, or a commercial storage facility. Review the locations security at least annually.       
[NIST 800-53]
The organization establishes an alternate storage site including necessary agreements to permit the storage and recovery of information system backup information.
Control Enhancements:
(1) The organization identifies an alternate storage site that is separated from the primary storage site so as not to be susceptible to the same hazards.
(3) The organization identifies potential accessibility problems to the alternate storage site in the event of an area-wide disruption or disaster and outlines explicit mitigation actions.
[IRS 1075] 
Agencies must conduct backups of user-level information, system-level information, and FTI and store such backups at a secure location.</t>
  </si>
  <si>
    <t>HIPAA Security Section - 45 CFR 164.308(a)(7)(ii)(A)
HIPAA Security Section - 45 CFR 164.310(d)(2)(iv)
PCI DSS v2.0 - Sec 9.5
NIST 800-53 Rev. 3 - CP-6 ALTERNATE STORAGE SITE
IRS 1075 9.7 Contingency Planning</t>
  </si>
  <si>
    <t>22 PUBLICLY ACCESSIBLE CONTENT</t>
  </si>
  <si>
    <t>[NIST 800-53]
The organization: 
a. Designates individuals authorized to post information onto an organizational information system that is publicly accessible; 
b. Trains authorized individuals to ensure that publicly accessible information does not contain nonpublic information; 
c. Reviews the proposed content of publicly accessible information for nonpublic information prior to posting onto the organizational information system; 
d. Reviews the content on the publicly accessible organizational information system for nonpublic information [Assignment: organization-defined frequency]; and 
e. Removes nonpublic information from the publicly accessible organizational information system, if discovered.</t>
  </si>
  <si>
    <t>NIST 800-53 Rev. 3 - AC-22 PUBLICLY ACCESSIBLE CONTENT</t>
  </si>
  <si>
    <t>[HIPAA SECURITY]
Except when the only electronic protected health information disclosed to a plan sponsor is disclosed pursuant to Sec.  164.504(f)(1)(ii) or (iii), or as authorized under Sec.  164.508, a group health plan must ensure that its plan documents provide that the plan sponsor will reasonably and appropriately safeguard electronic protected health information created, received, maintained, or transmitted to or by the plan sponsor on behalf of the group health plan.
[NIST 800-53]
The organization: 
a. Establishes a process for maintenance personnel authorization and maintains a current list of authorized maintenance organizations or personnel; and 
b. Ensures that personnel performing maintenance on the information system have required access authorizations or designates organizational personnel with required access authorizations and technical competence deemed necessary to supervise information system maintenance when maintenance personnel do not possess the required access authorizations.
The organization: 
a. Ensures that individuals requiring access to organizational information and information systems sign appropriate access agreements prior to being granted access; and 
b. Reviews/updates the access agreements [Assignment: organization-defined frequency]. 
The organization: 
a. Requires that providers of external information system services comply with organizational
information security requirements and employ appropriate security controls in accordance with applicable federal laws, Executive Orders, directives, policies, regulations, standards, and guidance; 
b. Defines and documents government oversight and user roles and responsibilities with regard to external information system services; and 
c. Monitors security control compliance by external service providers. 
[IRS 1075] 
The IRS has established a Secure Data Transfer (SDT) program to provide encrypted electronic transmission of FTI between the IRS and trading partners. This method secures the data during transmission and has replaced the distribution of magnetic tape cartridges by the IRS.</t>
  </si>
  <si>
    <t>HIPAA Security Section - 45 CFR 164.314(b)(1)
NIST 800-53 Rev. 3 - MA-5 MAINTENANCE PERSONNEL
NIST 800-53 Rev. 3 PS-6 ACCESS AGREEMENTS
NIST 800-53 Rev. 3 SA-9 EXTERNAL INFORMATION SYSTEM SERVICES
NIST 800-53 Rev. 3 SA-12 SUPPLY CHAIN PROTECTION
IRS 1075 2.3 Obtaining FTI</t>
  </si>
  <si>
    <t>Personnel Security</t>
  </si>
  <si>
    <t>6 ACCESS AGREEMENTS</t>
  </si>
  <si>
    <t>12 SUPPLY CHAIN PROTECTION</t>
  </si>
  <si>
    <t>5 MEDIA TRANSPORT</t>
  </si>
  <si>
    <t>[HIPAA SECURITY] 
Media containing information is protected against unauthorized access, misuse or corruption during transportation beyond an organizations physical boundary
[PCI DSS v2.0] 
Maintain strict control over the internal or external distribution of any kind of media, including the following: Classify the media so it can be identified as confidential. Verify that all media sent outside the facility is logged and authorized by management and sent via secured courier or other delivery method that can be tracked. Verify that all media sent outside the facility is logged and authorized by management and sent via secured courier or other delivery method that can be tracked.        
[NIST 800-53]
The organization: 
a. Protects and controls [Assignment: organization-defined types of digital and non-digital media] during transport outside of controlled areas using [Assignment: organization-defined security measures];
b. Maintains accountability for information system media during transport outside of controlled areas; and 
c. Restricts the activities associated with transport of such media to authorized personnel.
Control Enhancements:
(2) The organization documents activities associated with the transport of information system media.
(4) The organization employs cryptographic mechanisms to protect the confidentiality and integrity of information stored on digital media during transport outside of controlled areas.
[IRS 1075] 
Media access policy and procedures must be developed, documented, disseminated, and updated as necessary to facilitate implementing media protection policy. Policies shall address the purpose, scope, responsibilities, and management commitment to implement associated controls. (Exhibit 4, MP-1)
When it is necessary for an office to move to another location, plans must be made to protect and account for all FTI properly. FTI must be in locked cabinets or sealed packing cartons while in transit.
Accountability will be maintained to ensure that cabinets or cartons do not become misplaced or lost during the move. FTI must remain in the custody of an agency employee and accountability must be maintained throughout the move.
Handling FTI must be such that the documents do not become misplaced or available to unauthorized personnel. Only those employees who have a need to know and to whom disclosure may be made under the provisions of the statute should be permitted access to FTI.
Any time FTI is transported from one location to another, care must be taken to provide safeguards. In the event the material is hand carried by an individual in connection with a trip or in the course of daily activities, it must be kept with that individual and protected from unauthorized disclosures. For example, when not in use, and definitely when the individual is out of the room, the material is to be out of view, preferably in a locked briefcase or suitcase.
All shipments of FTI (including electronic media and microfilm) must be documented on a transmittal form and monitored to ensure that each shipment is properly and timely received and acknowledged. All FTI transported through the mail or courier/messenger service must be double sealed; that is one envelope within another envelope. The inner envelope should be marked confidential with some indication that only the designated official or delegate is authorized to open it. Using sealed boxes serves the same purpose as double sealing and prevents anyone from viewing the contents thereof.</t>
  </si>
  <si>
    <t>PCI DSS v2.0 - Sec 9.7
PCI DSS v2.0 - Sec 9.7.1
PCI DSS v2.0 - Sec 9.7.2
NIST 800-53 Rev. 3 - MP-5 MEDIA TRANSPORT
IRS 1075 9.11 Media Access Protection
IRS 1075 4.4 Security During Office Moves
IRS 1075 4.5 Handling and Transporting Federal Tax Information</t>
  </si>
  <si>
    <t>1 MEDIA PROTECTION POLICY AND PROCEDURES</t>
  </si>
  <si>
    <t>[NIST 800-53]
The organization develops, disseminates, and reviews/updates [Assignment: organization defined frequency]:
a. A formal, documented media protection policy that addresses purpose, scope, roles, responsibilities, management commitment, coordination among organizational entities, and compliance; and 
b. Formal, documented procedures to facilitate the implementation of the media protection policy and associated media protection controls.</t>
  </si>
  <si>
    <t>NIST 800-53 Rev. 3 - MP-1 MEDIA PROTECTION POLICY AND PROCEDURES</t>
  </si>
  <si>
    <t>20 USE OF EXTERNAL INFORMATION SYSTEMS</t>
  </si>
  <si>
    <t>[HIPAA SECURITY] 
Policies and procedures to govern the receipt and removal of hardware and electronic media containing electronic protected health information into and out of the facility and movement of this information within the facility.
[PCI DSS v2.0] 
Ensure management approves any and all media that is moved from a secured area (especially when media is distributed to individuals). Maintain strict control over the storage and accessibility of media that contains cardholder data.        
[NIST 800-53]
The organization establishes terms and conditions, consistent with any trust relationships established with other organizations owning, operating, and/or maintaining external information systems, allowing authorized individuals to: 
a. Access the information system from the external information systems; and 
b. Process, store, and/or transmit organization-controlled information using the external information systems.
Control Enhancements:
(1) The organization permits authorized individuals to use an external information system to access the information system or to process, store, or transmit organization-controlled information only when the organization:
(a) Can verify the implementation of required security controls on the external system as specified in the organization’s information security policy and security plan; or
(b) Has approved information system connection or processing agreements with the organizational entity hosting the external information system.
(2) The organization limits the use of organization-controlled portable storage media by authorized individuals on external information systems.
The organization develops, disseminates, and reviews/updates [Assignment: organization defined frequency]:
a. A formal, documented media protection policy that addresses purpose, scope, roles, responsibilities, management commitment, coordination among organizational entities, and compliance; and 
b. Formal, documented procedures to facilitate the implementation of the media protection policy and associated media protection controls.
[IRS 1075] 
Authorized employees of the recipient agency must be responsible for electronic media from receipt through destruction. Inventory records must be maintained for purposes of control and accountability. Any media containing FTI or any file resulting from the processing will be recorded in a log that identifies:
• date received
• control number and/or file name &amp; contents
• recipient
• number of records, if available
• movement
• if disposed of, the date and method of disposition.
Such a log will permit all media (including those used only for backup) containing FTI to be readily identified and controlled.
Responsible officials must ensure that electronic media containing FTI removed from the storage area is properly recorded on charge-out records. Semi-annual inventories of removable media must be conducted. The agency must account for any missing electronic media, document search efforts taken and notify the appropriate authorities as directed in section 10.0 of the loss.</t>
  </si>
  <si>
    <t>HIPAA Security Section - 45 CFR 164.310(d)(1)
PCI DSS v2.0 - Sec 9.8
PCI DSS v2.0 - Sec 9.9
NIST 800-53 Rev. 3 - AC-20 USE OF EXTERNAL INFORMATION SYSTEMS
NIST 800-53 Rev. 3 - MP-1 MEDIA PROTECTION POLICY AND PROCEDURES
IRS 1075 3.2 Electronic Files</t>
  </si>
  <si>
    <t xml:space="preserve">5 INFORMATION SYSTEM DOCUMENTATION </t>
  </si>
  <si>
    <t>[NIST 800-53]
The organization: 
a. Obtains, protects as required, and makes available to authorized personnel, administrator documentation for the information system that describes:- Secure configuration, installation, and operation of the information system;- Effective use and maintenance of security features/functions; and- Known vulnerabilities regarding configuration and use of administrative (i.e., privileged) functions; and 
b. Obtains, protects as required, and makes available to authorized personnel, user documentation for the information system that describes:- User-accessible security features/functions and how to effectively use those security features/functions;- Methods for user interaction with the information system, which enables individuals to use the system in a more secure manner; and- User responsibilities in maintaining the security of the information and information system; and 
c. Documents attempts to obtain information system documentation when such documentation is either unavailable or nonexistent.
Control Enhancements:
(1) The organization obtains, protects as required, and makes available to authorized personnel, vendor/manufacturer documentation that describes the functional properties of the security controls employed within the information system with sufficient detail to permit analysis and testing.
(3) The organization obtains, protects as required, and makes available to authorized personnel, vendor/manufacturer documentation that describes the high-level design of the information system in terms of subsystems and implementation details of the security controls employed within the system with sufficient detail to permit analysis and testing.</t>
  </si>
  <si>
    <t xml:space="preserve">NIST 800-53 Rev. 3 - SA-5 INFORMATION SYSTEM DOCUMENTATION </t>
  </si>
  <si>
    <t>11 ERROR HANDLING</t>
  </si>
  <si>
    <t xml:space="preserve">[PCI DSS v2.0] 
For PCI covered data, a process for acquiring and distributing the correct time within the organization, as well as the time-related system-parameter settings is defined that includes: -a known, stable version of NTP (Network Time Protocol) or similar technology, kept current per PCI DSS Requirements 6.1 and 6.2, is used for time synchronization. -internal servers are not all receiving time signals from external sources. [Two or three central time servers within the organization receive external time signals [directly from a special radio, GPS satellites, or other external sources based on International Atomic Time and UTC (formerly GMT)], peer with each other to keep accurate time, and share the time with other internal servers.] -specific external hosts are designated from which the timeservers will accept NTP time updates (to prevent a malicious individual from changing the clock). Optionally, those updates can be encrypted with a symmetric key, and access control lists can be created that specify the IP addresses of client machines that will be provided with the NTP service (to prevent unauthorized use of internal time servers). See www.ntp.org for more information. Time data is protected and changes to time settings are authorized.       </t>
  </si>
  <si>
    <t xml:space="preserve">PCI DSS v2.0 - Sec 10.4
PCI DSS v2.0 - Sec 10.4.1
PCI DSS v2.0 - Sec 10.4.2
PCI DSS v2.0 - Sec 10.4.3
</t>
  </si>
  <si>
    <t>[PCI DSS v2.0] 
For PCI covered environments, file-integrity monitoring software is deployed to alert personnel to unauthorized modification of critical system files, configuration files, or content files; and configure the software to perform critical file comparisons at least weekly. Note: For file-integrity monitoring purposes, critical files are usually those that do not regularly change, but the modification of which could indicate a system compromise or risk of compromise.       
[NIST 800-53]
The information system protects the confidentiality and integrity of information at rest. The information system detects unauthorized changes to software and information.
The information system detects unauthorized changes to software and information.
Control Enhancements:
(1) The organization reassesses the integrity of software and information by performing [Assignment: organization-defined frequency] integrity scans of the information system.</t>
  </si>
  <si>
    <t>PCI DSS v2.0 - Sec 11.5
PCI DSS v2.0 - Sec 10.5.5
NIST 800-53 Rev. 3 - SC-28 PROTECTION OF INFORMATION AT REST
NIST 800-53 Rev. 3 - SI-7 SOFTWARE AND INFORMATION INTEGRITY</t>
  </si>
  <si>
    <t>7 SOFTWARE AND INFORMATION INTEGRITY</t>
  </si>
  <si>
    <t>[PCI DSS v2.0]
Use intrusion-detection systems, and/or intrusion-prevention systems to monitor all traffic at the perimeter of the cardholder data environment as well as at critical points inside of the cardholder data environment, and alert personnel to suspected compromises.       
[NIST 800-53]
The organization: 
a. Monitors events on the information system in accordance with [Assignment: organization defined monitoring objectives] and detects information system attacks; 
b. Identifies unauthorized use of the information system; 
c. Deploys monitoring devices: (i) strategically within the information system to collect organization-determined essential information; and (ii) at ad hoc locations within the system to track specific types of transactions of interest to the organization; 
d. Heightens the level of information system monitoring activity whenever there is an indication of increased risk to organizational operations and assets, individuals, other organizations, or the Nation based on law enforcement information, intelligence information, or other credible sources of information; and 
e. Obtains legal opinion with regard to information system monitoring activities in accordance with applicable federal laws, Executive Orders, directives, policies, or regulations.
Control Enhancements:
(2) The organization employs automated tools to support near real-time analysis of events.
(4) The information system monitors inbound and outbound communications for unusual or unauthorized activities or conditions.
(5) The information system provides near real-time alerts when the following indications of compromise or potential compromise occur: [Assignment: organization-defined list of compromise indicators].
(6) The information system prevents non-privileged users from circumventing intrusion detection and prevention capabilities.</t>
  </si>
  <si>
    <t>PCI DSS v2.0 - Sec 11.4
NIST 800-53 Rev. 3 - SI-4 INFORMATION SYSTEM MONITORING</t>
  </si>
  <si>
    <t xml:space="preserve">[PCI DSS v2.0] 
Separation of duties between development/test and production environments.       </t>
  </si>
  <si>
    <t xml:space="preserve">PCI DSS v2.0 - Sec 6.4.1
PCI DSS v2.0 - Sec 6.4.2
</t>
  </si>
  <si>
    <t>3 MALICIOUS CODE PROTECTION</t>
  </si>
  <si>
    <t>[HIPAA SECURITY] 
Procedures for guarding against, detecting, and reporting malicious software.
[PCI DSS v2.0] 
For PCI covered data deploy anti-virus software on all systems commonly affected by malicious software (particularly personal computers and servers) and ensure that all anti-virus programs are capable of detecting, removing, and protecting against all known types of malicious software.       
[NIST 800-53]
The organization: 
a. Employs malicious code protection mechanisms at information system entry and exit points and at workstations, servers, or mobile computing devices on the network to detect and eradicate malicious code:- Transported by electronic mail, electronic mail attachments, web accesses, removable media, or other common means; or- Inserted through the exploitation of information system vulnerabilities; 
b. Updates malicious code protection mechanisms (including signature definitions) whenever new releases are available in accordance with organizational configuration management policy and procedures; 
c. Configures malicious code protection mechanisms to:- Perform periodic scans of the information system [Assignment: organization-defined frequency] and real-time scans of files from external sources as the files are downloaded, opened, or executed in accordance with organizational security policy; and- [Selection (one or more): block malicious code; quarantine malicious code; send alert to administrator; [Assignment: organization-defined action]] in response to malicious code detection; and 
d. Addresses the receipt of false positives during malicious code detection and eradication and the resulting potential impact on the availability of the information system.
Control Enhancements:
(1) The organization centrally manages malicious code protection mechanisms.
(2) The information system automatically updates malicious code protection mechanisms (including signature definitions).
(3) The information system prevents non-privileged users from circumventing malicious code protection capabilities.
[IRS 1075]
The information system shall provide mechanisms to protect the authenticity of communications sessions. (Exhibit 4, SC-23)</t>
  </si>
  <si>
    <t>HIPAA Security Section - 45 CFR 164.308(a)(5)(ii)(B)
PCI DSS v2.0 - Sec 5.1
PCI DSS v2.0 - Sec 5.2
PCI DSS v2.0 - Sec 5.1.1
NIST 800-53 Rev. 3 - SI-3 MALICIOUS CODE PROTECTION
IRS 1075 9.16 System &amp; Communications Protection</t>
  </si>
  <si>
    <t>18 MOBILE CODE</t>
  </si>
  <si>
    <t>[NIST 800-53]
The organization: 
a. Defines acceptable and unacceptable mobile code and mobile code technologies; 
b. Establishes usage restrictions and implementation guidance for acceptable mobile code and mobile code technologies; and 
c. Authorizes, monitors, and controls the use of mobile code within the information system.
[IRS 1075]
The information system shall provide mechanisms to protect the authenticity of communications sessions. (Exhibit 4, SC-23)</t>
  </si>
  <si>
    <t>NIST 800-53 Rev. 3 - SC-18 MOBILE CODE
IRS 1075 9.16 System &amp; Communications Protection</t>
  </si>
  <si>
    <t>[HIPAA  SECURITY]
A covered entity, in accordance with  164.306, may permit a business associate to create, receive, maintain, or transmit electronic protected health information on the covered entity's behalf only if the covered entity obtains satisfactory assurances, in accordance with  164.314(a) that the business associate will appropriately safeguard the information.
(2) This standard does not apply with respect to
(i) The transmission by a covered entity of electronic protected health information to a health care provider concerning the treatment of an individual.
(ii) The transmission of electronic protected health information by a group health plan or an HMO or health insurance issuer on behalf of a group
health plan to a plan sponsor, to the extent that the requirements of  164.314(b) and  164.504(f) apply and are met; or
(iii) The transmission of electronic protected health information from or to other agencies providing the services at  164.502(e)(1)(ii)(C), when the covered entity is a health plan that is a government program providing public benefits, if the requirements of  164.502(e)(1)(ii)(C) are met.
(3) A covered entity that violates the satisfactory assurances it provided as a business associate of another covered entity will be in noncompliance with the standards, implementation specifications, and requirements of this paragraph and  164.314(a).     
(i) The contract or other arrangement between the covered entity and its business associate required by Sec.  164.308(b) must meet the 
requirements of paragraph (a)(2)(i) or (a)(2)(ii) of this section, as applicable.
(ii) A covered entity is not in compliance with the standards in Sec.  164.502(e) and paragraph (a) of this section if the covered 
entity knew of a pattern of an activity or practice of the business associate that constituted a material breach or violation of the 
business associate's obligation under the contract or other arrangement, unless the covered entity took reasonable steps to cure 
the breach or end the violation, as applicable, and, if such steps were unsuccessful-
(A) Terminated the contract or arrangement, if feasible; or
(B) If termination is not feasible, reported the problem to the Secretary.
(i) Business associate contracts. The contract between a covered entity and a business associate must provide that the business associate will--
(A) Implement administrative, physical, and technical safeguards that reasonably and appropriately protect the confidentiality, integrity, and availability of the electronic protected health information that it creates, receives, maintains, or transmits on behalf of the covered entity as required by this subpart;
(B) Ensure that any agent, including a subcontractor, to whom it provides such information agrees to implement reasonable and appropriate safeguards to protect it;
(C) Report to the covered entity any security incident of which it 
becomes aware;
(D) Authorize termination of the contract by the covered entity, if the covered entity determines that the business associate has violated a material term of the contract.
(A) When a covered entity and its business associate are both governmental entities, the covered entity is in compliance with paragraph (a)(1) of this section, if  (1) It enters into a memorandum of understanding with the business associate that contains terms that accomplish the objectives of paragraph (a)(2)(i) of this section; or (2) Other law (including regulations adopted by the covered entity or its business associate) contains requirements applicable to the business associate that accomplish the objectives of paragraph (a)(2)(i) of this section.
(B) If a business associate is required by law to perform a function or activity on behalf of a covered entity or to provide a service described in the definition of business associate as specified in Sec.  160.103 of this subchapter to a covered entity, the covered entity may permit the business associate to create, receive, maintain, or transmit electronic protected health information on its behalf to the extent necessary to comply with the legal mandate without meeting the requirements of paragraph (a)(2)(i) of this section, provided that the covered entity attempts in good faith to obtain satisfactory assurances as required by paragraph (a)(2)(ii)(A) of this section, and documents the attempt and the reasons that these assurances cannot be obtained.
(C) The covered entity may omit from its other arrangements authorization of the termination of the contract by the covered entity, as required by paragraph (a)(2)(i)(D) of this section if such authorization is inconsistent with the statutory obligations of the covered entity or its business associate.
[NIST 800-53]
The organization develops, disseminates, and reviews/updates [Assignment: organization defined frequency]:
a. A formal, documented security planning policy that addresses purpose, scope, roles, responsibilities, management commitment, coordination among organizational entities, and compliance; and 
b. Formal, documented procedures to facilitate the implementation of the security planning policy and associated security planning controls.
The organization: 
a. Requires that providers of external information system services comply with organizational
information security requirements and employ appropriate security controls in accordance with applicable federal laws, Executive Orders, directives, policies, regulations, standards, and guidance; 
b. Defines and documents government oversight and user roles and responsibilities with regard to external information system services; and
c. Monitors security control compliance by external service providers.
[HITECH Act, Subtitle D]
Each organization or vendor, with respect to a covered entity, that provides data transmission of protected health information to  and that requires access on a routine basis to protected health information, is required to enter into a written contract with such entity and shall be treated as a business associate of the covered entity.</t>
  </si>
  <si>
    <t>HIPAA Security Section - 45 CFR 164.308(b)(1)-(3)
HIPAA Security Section - 45 CFR 164.314(a)(1)
HIPAA Security Section - 45 CFR 164.314(a)(2)(i)
HIPAA Security Section - 45 CFR 164.314(a)(2)(ii)
NIST 800-53 Rev. 3 PL-1 SECURITY PLANNING POLICY AND PROCEDURES
NIST 800-53 Rev. 3 SA-9 EXTERNAL INFORMATION SYSTEM SERVICES
HITECH ACT Sec. 13112. Application to private entities.
HITECH ACT Sec. 13408. Business associate contracts required for certain entities.</t>
  </si>
  <si>
    <t>[HIPAA SECURITY] 
If clearinghouse is part of a larger organization, the clearinghouse must implement policies and procedures that protect the electronic PHI of the clearinghouse from unauthorized access by the larger organization.
Document the satisfactory assurances required by paragraph (b)(1) of this section through a written contract or other arrangement with the business associate that meets the applicable requirements of  164.314(a).
[PCI DSS v2.0] 
When cardholder data is shared with service providers, policies and procedures are maintained and implemented to manage service providers and ensure cardholder security.       
[NIST 800-53]
The organization: 
a. Requires that providers of external information system services comply with organizational
information security requirements and employ appropriate security controls in accordance with applicable federal laws, Executive Orders, directives, policies, regulations, standards, and guidance; 
b. Defines and documents government oversight and user roles and responsibilities with regard  to external information system services; and
c. Monitors security control compliance by external service providers.</t>
  </si>
  <si>
    <t>HIPAA Security Section - 45 CFR 164.308(a)(4)(ii)(A)
HIPAA Security Section - 45 CFR 164.308(b)(4)
PCI DSS v2.0 - Sec 12.8
PCI DSS v2.0 - Sec 12.8.1
PCI DSS v2.0 - Sec 12.8.2
NIST 800-53 Rev. 3 - SA-9 EXTERNAL INFORMATION SYSTEM SERVICES</t>
  </si>
  <si>
    <t>Employees, contractors and third party users do not maintain their security responsibilities.</t>
  </si>
  <si>
    <t>Employees, contractors and third party users do not understand their responsibilities, and are not suitable for their roles.</t>
  </si>
  <si>
    <t>Background verification checks are not carried out and management is not aware of academic, professional, credit or criminal backgrounds of employees.</t>
  </si>
  <si>
    <t>Security is breached by employees, contractors or third party users that leverage access given after termination or change of their employment, contract or agreement.</t>
  </si>
  <si>
    <t>Management has not defined responsibilities for the information security program.</t>
  </si>
  <si>
    <t>Responsibility for the security program has not been defined.</t>
  </si>
  <si>
    <t>[NIST 800-53]
The organization develops, disseminates, and reviews/updates [Assignment: organization defined frequency]:
a. A formal, documented security awareness and training policy that addresses purpose, scope, roles, responsibilities, management commitment, coordination among organizational entities, and compliance; and 
b. Formal, documented procedures to facilitate the implementation of the security awareness and training policy and associated security awareness and training controls.
The organization develops, disseminates, and reviews/updates [Assignment: organization defined frequency]:
a. A formal, documented personnel security policy that addresses purpose, scope, roles, responsibilities, management commitment, coordination among organizational entities, and compliance; and 
b. Formal, documented procedures to facilitate the implementation of the personnel security policy and associated personnel security controls.</t>
  </si>
  <si>
    <t>NIST 800-53 Rev. 3 - AT-1 SECURITY AWARENESS AND TRAINING POLICY AND PROCEDURES
NIST 800-53 Rev. 3 - PS-1 PERSONNEL SECURITY POLICY AND PROCEDURES</t>
  </si>
  <si>
    <t>1 PERSONNEL SECURITY POLICY AND PROCEDURES</t>
  </si>
  <si>
    <t>3 PERSONNEL SCREENING</t>
  </si>
  <si>
    <t xml:space="preserve">2 POSITION CATEGORIZATION </t>
  </si>
  <si>
    <t>[NIST 800-53]
The organization: 
a. Assigns a risk designation to all positions; 
b. Establishes screening criteria for individuals filling those positions; and c. Reviews and revises position risk designations [Assignment: organization-defined frequency].</t>
  </si>
  <si>
    <t xml:space="preserve">NIST 800-53 Rev. 3 - PS-2 POSITION CATEGORIZATION </t>
  </si>
  <si>
    <t>2 POSITION CATEGORIZATION</t>
  </si>
  <si>
    <t>[PCI DSS v2.0] 
Potential employees are screened prior to hire to minimize the risk of attacks from internal sources.        
[NIST 800-53]
The organization: 
a. Screens individuals prior to authorizing access to the information system; and 
b. Rescreens individuals according to [Assignment: organization-defined list of conditions requiring rescreening and, where re-screening is so indicated, the frequency of such rescreening].
[IRS 1075] 
Personnel security policy and procedures must be developed, documented, disseminated, and updated as necessary to facilitate implementing personnel security controls. Such personnel security controls include position categorization, personnel screening, personnel termination, personnel transfer, and access agreements.</t>
  </si>
  <si>
    <t>PCI DSS v2.0 - Sec 12.7
NIST 800-53 Rev. 3 - PS-3 PERSONNEL SCREENING
IRS 1075 9.12 Personnel Security</t>
  </si>
  <si>
    <t>[HIPAA SECURITY, PCI DSS v2] 
Implement procedures for terminating access to electronic PHI when the employment of workforce member ends or as required by determination made as specified in paragraph (a) (3) (ii) (B) of this section.
[NIST 800-53]
The organization manages information system accounts, including: 
a. Identifying account types (i.e., individual, group, system, application, guest/anonymous, and temporary);
b. Establishing conditions for group membership; 
c. Identifying authorized users of the information system and specifying access privileges; 
d. Requiring appropriate approvals for requests to establish accounts; 
e. Establishing, activating, modifying, disabling, and removing accounts; 
f. Specifically authorizing and monitoring the use of guest/anonymous and temporary accounts; 
g. Notifying account managers when temporary accounts are no longer required and when information system users are terminated, transferred, or information system usage or need-to know/need-to-share changes; 
h. Deactivating: (i) temporary accounts that are no longer required; and (ii) accounts of terminated or transferred users; i. Granting access to the system based on: (i) a valid access authorization; (ii) intended system usage; and (iii) other attributes as required by the organization or associated missions/business functions; and j. Reviewing accounts [Assignment: organization-defined frequency].
Control Enhancements:
(1) The organization employs automated mechanisms to support the management of information system accounts.
(2) The information system automatically terminates temporary and emergency accounts after [Assignment: organization-defined time period for each type of account].
(3) The information system automatically disables inactive accounts after [Assignment: organization defined time period].
(4) The information system automatically audits account creation, modification, disabling, and termination actions and notifies, as required, appropriate individuals.
The organization: a. Establishes personnel security requirements including security roles and responsibilities for third-party providers; b. Documents personnel security requirements; and c. Monitors provider compliance.</t>
  </si>
  <si>
    <t>HIPAA Security Section - 45 CFR 164.308(a)(3)(ii)(C)
PCI DSS v2.0 - Sec 8.5.4
NIST 800-53 Rev. 3 - AC-2 ACCOUNT MANAGEMENT 
NIST 800-53 Rev. 3 - PS-7 THIRD-PARTY PERSONNEL SECURITY</t>
  </si>
  <si>
    <t>7 THIRD-PARTY PERSONNEL SECURITY</t>
  </si>
  <si>
    <t>[PCI DSS v2.0] 
For PCI covered data, an individual or team is assigned to perform information security management responsibilities.
[NIST 800-53]
The organization: 
a. Assigns a risk designation to all positions; 
b. Establishes screening criteria for individuals filling those positions; and 
c. Reviews and revises position risk designations [Assignment: organization-defined frequency].
[IRS 1075]
The name, title, address, email address and telephone number of the agency official, including but limited to agency director or commissioner, authorized to request Federal tax information from the IRS, the SSA, or other authorized agency. The name, title, address, email address and telephone number of the agency official responsible for implementing the safeguard procedures, including but not limited to the agency information technology security office or equivalent and the primary IRS contact.</t>
  </si>
  <si>
    <t>PCI DSS v2.0 - Sec 12.5
PCI DSS v2.0 - Sec 12.5.1
PCI DSS v2.0 - Sec 12.5.2
PCI DSS v2.0 - Sec 12.5.3
PCI DSS v2.0 - Sec 12.5.4
PCI DSS v2.0 - Sec 12.5.5
NIST 800-53 Rev. 3 - PS-2 POSITION CATEGORIZATION
IRS 1075 7.2.1 Responsible Officer(s)</t>
  </si>
  <si>
    <t>Mobile computing and teleworking expose systems and information to exploitable vulnerabilities.</t>
  </si>
  <si>
    <t>Due to the lack of a defined Incident Response Structure, the organization is unable to effectively respond and recover from a disruption.</t>
  </si>
  <si>
    <t>Security incidents are not managed with consistent and effective approach.</t>
  </si>
  <si>
    <t>Rules for evidence handling are not followed by when evidence is collected, retained, or presented.</t>
  </si>
  <si>
    <t>Lack of a Security Incident Response Program may result in improper identification and handling of security events.</t>
  </si>
  <si>
    <t>Systems are not updated with vendor updates or patches.</t>
  </si>
  <si>
    <t>Technical vulnerabilities are exploited to gain inappropriate or unauthorized access to information systems due to lack of controls for those vulnerabilities.</t>
  </si>
  <si>
    <t>8 INCIDENT RESPONSE PLAN</t>
  </si>
  <si>
    <t>[NIST 800-53]
The organization: 
a. Develops an incident response plan that:- Provides the organization with a roadmap for implementing its incident response capability;- Describes the structure and organization of the incident response capability;- Provides a high-level approach for how the incident response capability fits into the overall organization;- Meets the unique requirements of the organization, which relate to mission, size, structure, and functions;- Defines reportable incidents;- Provides metrics for measuring the incident response capability within the organization.- Defines the resources and management support needed to effectively maintain and mature an incident response capability; and- Is reviewed and approved by designated officials within the organization; 
b. Distributes copies of the incident response plan to [Assignment: organization-defined list of incident response personnel (identified by name and/or by role) and organizational elements];
c. Reviews the incident response plan [Assignment: organization-defined frequency];
d. Revises the incident response plan to address system/organizational changes or problems encountered during plan implementation, execution, or testing; and 
e. Communicates incident response plan changes to [Assignment: organization-defined list of incident response personnel (identified by name and/or by role) and organizational elements].</t>
  </si>
  <si>
    <t>NIST 800-53 Rev. 3 - IR-8 INCIDENT RESPONSE PLAN</t>
  </si>
  <si>
    <t xml:space="preserve">2 FLAW REMEDIATION </t>
  </si>
  <si>
    <t>[NIST 800-53]
The organization: 
a. Identifies, reports, and corrects information system flaws; 
b. Tests software updates related to flaw remediation for effectiveness and potential side effects on organizational information systems before installation; and 
c. Incorporates flaw remediation into the organizational configuration management process.
Control Enhancements:
(2) The organization employs automated mechanisms [Assignment: organization-defined frequency] to determine the state of information system components with regard to flaw remediation.
[IRS 1075] 
The agency shall also provide an incident response support resource that offers advice and assistance to users of the federal tax information and any information system containing federal tax information for the handling and reporting of security incidents. The support resource is an integral part of the agency’s incident response capability. (Exhibit 4, IR-7)</t>
  </si>
  <si>
    <t xml:space="preserve">NIST 800-53 Rev. 3 - SI-2 FLAW REMEDIATION 
IRS 1075 9.9 Incident Response and Incident Reporting
</t>
  </si>
  <si>
    <t>5 INCIDENT MONITORING</t>
  </si>
  <si>
    <t>[NIST 800-53]
The organization: 
a. Implements an incident handling capability for security incidents that includes preparation, detection and analysis, containment, eradication, and recovery; 
b. Coordinates incident handling activities with contingency planning activities; and 
c. Incorporates lessons learned from ongoing incident handling activities into incident response procedures, training, and testing/exercises, and implements the resulting changes accordingly.
Control Enhancements:
(1) The organization employs automated mechanisms to support the incident handling process.
The organization provides an incident response support resource, integral to the organizational incident response capability,  that offers advice and assistance to users of the information system for the handling and reporting of security incidents.
Control Enhancements:
(1) The organization employs automated mechanisms to increase the availability of incident response related information and support.
[IRS 1075] 
Incident response policies and procedures required in section 9.9 should be used when responding to an identified unauthorized disclosure or data breach incident. Once the incident has been addressed, the agency will conduct a post-incident review to ensure the incident response policies and procedures provided adequate guidance. Any identified deficiencies in the incident response policies and procedures should be resolved immediately. Additional training on any changes to the incident response policies and procedures should be provided to all employees, including contractors and consolidated data center employees, immediately.
The agency shall also provide an incident response support resource that offers advice and assistance to users of the federal tax information and any information system containing federal tax information for the handling and reporting of security incidents. The support resource is an integral part of the agency’s incident response capability. (Exhibit 4, IR-7)
The agency will cooperate with TIGTA and Office of Safeguards investigators, providing data and access as needed to determine the facts and circumstances of the incident. Based upon the analysis of the incident, the agency may be required by the Office of Safeguards to modify security policy, procedure, or controls to more appropriately protect FTI in the possession of the agency. The Office of Safeguards will coordinate with the agency to ensure appropriate follow-up actions taken by the agency have been completed to ensure continued protection of FTI in the possession of the agency.
Incident response policies and procedures required in section 9.9 should be used when responding to an identified unauthorized disclosure or data breach incident. Once the incident has been addressed, the agency will conduct a post-incident review to ensure the incident response policies and procedures provided adequate guidance. Any identified deficiencies in the incident response policies and procedures should be resolved immediately. Additional training on any changes to the incident response policies and procedures should be provided to all employees, including contractors and consolidated data center employees, immediately.
The agency will cooperate with TIGTA and Office of Safeguards investigators, providing data and access as needed to determine the facts and circumstances of the incident. Based upon the analysis of the incident, the agency may be required by the Office of Safeguards to modify security policy, procedure, or controls to more appropriately protect FTI in the possession of the agency. The Office of Safeguards will coordinate with the agency to ensure appropriate follow-up actions taken by the agency have been completed to ensure continued protection of FTI in the possession of the agency.</t>
  </si>
  <si>
    <t>NIST 800-53 Rev. 3 - IR-4 INCIDENT HANDLING 
NIST 800-53 Rev. 3 - IR-7 INCIDENT RESPONSE ASSISTANCE 
IRS 1075 10.3 Incident Response Procedures
IRS 1075 10.5 Incident Response Cooperation
IRS 1075 9.9 Incident Response and Incident Reporting</t>
  </si>
  <si>
    <t>2 FLAW REMEDIATION</t>
  </si>
  <si>
    <t>[PCI DSS v2.0] 
Ensure that all system components and software have the latest vendor-supplied security patches installed. Install critical security patches within one month of release. Note: An organization may consider applying a risk-based approach to prioritize their patch installations. For example, by prioritizing critical infrastructure (for example, public-facing devices and systems, databases) higher than less-critical internal devices, to ensure high-priority systems and devices are addressed within one month, and addressing less critical devices and systems within three months. 
All changes (including patches) are tested before being deployed into production.       
[NIST 800-53]
The organization: 
a. Identifies, reports, and corrects information system flaws; 
b. Tests software updates related to flaw remediation for effectiveness and potential side effects on organizational information systems before installation; and 
c. Incorporates flaw remediation into the organizational configuration management process.
Control Enhancements:
(2) The organization employs automated mechanisms [Assignment: organization-defined frequency] to determine the state of information system components with regard to flaw remediation.
The organization addresses information security issues in the development, documentation, and updating of a critical infrastructure and key resources protection plan.
[IRS 1075]
System and information integrity policy and procedures must be developed, documented, disseminated and updated as necessary to facilitate implementing system and information integrity security controls. Such system and information integrity security controls include flaw remediation, information system monitoring, information input restrictions, and information output handling and retention. SI-1</t>
  </si>
  <si>
    <t>PCI DSS v2.0 - Sec 6.1
PCI DSS v2.0 - Sec 6.3.1
NIST 800-53 Rev. 3 - SI-2 FLAW REMEDIATION
NIST 800-53 Rev. 3 - PM-8 CRITICAL INFRASTRUCTURE PLAN 
IRS 1075 9.17 System &amp; Information Integrity</t>
  </si>
  <si>
    <t xml:space="preserve">8 CRITICAL INFRASTRUCTURE PLAN </t>
  </si>
  <si>
    <t>5 VULNERABILITY SCANNING</t>
  </si>
  <si>
    <t>[PCI DSS v2.0]  
For PCI covered data, establish a process to identify newly discovered security vulnerabilities (for example, subscribe to alert services freely available on the Internet). Update configuration standards as required by PCI DSS Requirement 2.2 to address new vulnerability issues.
For PCI covered data, internal and external network vulnerability scans are run at least quarterly and after any significant change in the network. Review scan reports and verify that the scan process includes rescans until: 
For external scans, no vulnerabilities exist that are scored greater than a 4.0 by the CVSS, and 
For internal scans, a passing result is obtained or all “High” vulnerabilities as defined in PCI DSS Requirement 6.2 are resolved.
For PCI covered data, the vulnerability scans are performed by a qualified internal resource(s) or qualified external third party, and if applicable, organizational independence of the tester exists (not required to be a QSA or ASV)
For PCI covered data, penetration testing is done on network infrastructure and applications at least once a year and after any significant infrastructure or application upgrade or modification.
Scanning includes network layer penetration tests, application layer penetration tests, and web application penetration testing. Specific vulnerabilities checked at a minimum include: Cross-site scripting, Injection flaws, particularly SQL injection. Also consider LDAP and Xpath injection flaws as well as other injection flaws, Malicious file execution, Malicious file execution, Insecure direct object references, Cross-site request forgery (CSRF), Information leakage and improper error handling , Broken authentication and session management, Insecure cryptographic storage, Insecure communications, Failure to restrict URL access .
For public-facing web applications, address new threats and vulnerabilities on an ongoing basis and ensure these applications are protected against known attacks by either of the following methods: Reviewing public-facing web applications via manual or automated application vulnerability security assessment tools or methods, at least annually and after any changes Installing a web-application firewall in front of public-facing web applications.       
[NIST 800-53, IRS 1075]
The organization: 
a. Scans for vulnerabilities in the information system and hosted applications [Assignment: organization-defined frequency and/or randomly in accordance with organization-defined process] and when new vulnerabilities potentially affecting the system/applications are identified and reported; 
b. Employs vulnerability scanning tools and techniques that promote interoperability among tools and automate parts of the vulnerability management process by using standards for:- Enumerating platforms, software flaws, and improper configurations;- Formatting and making transparent, checklists and test procedures; and- Measuring vulnerability impact; 
c. Analyzes vulnerability scan reports and results from security control assessments; 
d. Remediates legitimate vulnerabilities [Assignment: organization-defined response times] in accordance with an organizational assessment of risk; and 
e. Shares information obtained from the vulnerability scanning process and security control assessments with designated personnel throughout the organization to help eliminate similar vulnerabilities in other information systems (i.e., systemic weaknesses or deficiencies).
Control Enhancements:
(1) The organization employs vulnerability scanning tools that include the capability to readily update the list of information system vulnerabilities scanned.</t>
  </si>
  <si>
    <t>PCI DSS v2.0 - Sec 6.2
PCI DSS v2.0 - Sec 6.6
PCI DSS v2.0 - Sec 11.2
PCI DSS v2.0 - Sec 11.3
PCI DSS v2.0 - Sec 11.2.1
PCI DSS v2.0 - Sec 11.2.2
PCI DSS v2.0 - Sec 11.2.3
PCI DSS v2.0 - Sec 11.3.1
PCI DSS v2.0 - Sec 11.3.2
NIST 800-53 Rev. 3 - RA-5 VULNERABILITY SCANNING
IRS 1075 9.18.1 Data Warehouse
IRS 1075 9.14 Risk Assessment
IRS 1075 6.4 Plan of Action &amp; Milestones (POAM)</t>
  </si>
  <si>
    <t>Threat &amp; Vulnerability Mgmt</t>
  </si>
  <si>
    <t>Term</t>
  </si>
  <si>
    <t>Description</t>
  </si>
  <si>
    <t>Business Need</t>
  </si>
  <si>
    <t>A requirement that is necessary to perform business functions and/or support a business goal.</t>
  </si>
  <si>
    <t>Control</t>
  </si>
  <si>
    <t>Means of managing risk, which can be administrative (e.g., policy) or technical (e.g., firewall) in implementation.</t>
  </si>
  <si>
    <t>Data Owner</t>
  </si>
  <si>
    <t>An employee who is directly accountable for protecting information.</t>
  </si>
  <si>
    <t>Environment</t>
  </si>
  <si>
    <t>The surroundings in which business is conducted.</t>
  </si>
  <si>
    <t>Incident</t>
  </si>
  <si>
    <t xml:space="preserve">A single or a series of unwanted or unexpected events that have a significant probability of compromising business operations and/or threatening information security. </t>
  </si>
  <si>
    <t>Information Assets</t>
  </si>
  <si>
    <t>IT Security</t>
  </si>
  <si>
    <t xml:space="preserve"> The preservation of data confidentiality, integrity and availability.</t>
  </si>
  <si>
    <t>Personnel</t>
  </si>
  <si>
    <t>Anyone hired and working under the direction and control of the client</t>
  </si>
  <si>
    <t>Policy</t>
  </si>
  <si>
    <t>A statement of overall intention and direction as formally expressed by management.</t>
  </si>
  <si>
    <t>The state of keeping personal information out of public view or access.</t>
  </si>
  <si>
    <t>The prescribed means of achieving the intentions expressed in policy statements.</t>
  </si>
  <si>
    <t xml:space="preserve">An analysis of threats, vulnerabilities, and their impact and likelihood to affect business processes and systems.   </t>
  </si>
  <si>
    <t>Risk Management</t>
  </si>
  <si>
    <t>Risk</t>
  </si>
  <si>
    <t>The likelihood and impact of an adverse event.</t>
  </si>
  <si>
    <t>Sensitive Information</t>
  </si>
  <si>
    <t>Information that is confidential or would otherwise cause financial, reputational, or legal problems if disclosed.</t>
  </si>
  <si>
    <t>Standard</t>
  </si>
  <si>
    <t>Statements that provide guidance on how to realize the objectives directed by policy.</t>
  </si>
  <si>
    <t>Third Party</t>
  </si>
  <si>
    <t>A person or group that is not solely reliant on the client who provides a specific service or business function.</t>
  </si>
  <si>
    <t>UserID</t>
  </si>
  <si>
    <t>A method of uniquely identifying an end user of an IT system.</t>
  </si>
  <si>
    <t>Vulnerability</t>
  </si>
  <si>
    <t xml:space="preserve">A weakness in an IT system that can be exploited by an attacker.  </t>
  </si>
  <si>
    <t>Range</t>
  </si>
  <si>
    <t>Risk Perception</t>
  </si>
  <si>
    <t>Medium</t>
  </si>
  <si>
    <t>Components</t>
  </si>
  <si>
    <t>Definition</t>
  </si>
  <si>
    <t>This is applied when senior management and business objectives are aligned with the risk approach and considers risks strategy in the setting of its business objectives.  It forms the risk appetite of the entity — a high-level view of how much risk the management and the board are willing to accept.</t>
  </si>
  <si>
    <t>Common Risk Assessment definitions, processes and tools.  It allows an entity to understand the extent to which potential events might impact objectives.  It employs a combination of both qualitative and quantitative risk assessment methodologies and assesses risk on both an inherent and a residual basis.</t>
  </si>
  <si>
    <t>Information &amp; Communication</t>
  </si>
  <si>
    <t>Streamlined decision making, risk and compliance monitoring, and audience specific reporting. Effectiveness of risk response components is monitored through ongoing monitoring activities or separate evaluations or through a combination of the two.</t>
  </si>
  <si>
    <t>The following definitions and values are illustrative and require tailoring with your client based on their risk definitions and thresholds.</t>
  </si>
  <si>
    <t>Likelihood is the probability that a particular threat will exploit vulnerability and will result in an undesired event for the business.</t>
  </si>
  <si>
    <t xml:space="preserve">High Likelihood </t>
  </si>
  <si>
    <t xml:space="preserve">Medium Likelihood </t>
  </si>
  <si>
    <t xml:space="preserve">Low Likelihood </t>
  </si>
  <si>
    <t>Impact is the estimated effect if a business asset is lost, disrupted or harmed in some manner.</t>
  </si>
  <si>
    <t xml:space="preserve">High Impact </t>
  </si>
  <si>
    <t xml:space="preserve">Medium Impact </t>
  </si>
  <si>
    <t xml:space="preserve">Low Impact </t>
  </si>
  <si>
    <t>Component</t>
  </si>
  <si>
    <t>Domain</t>
  </si>
  <si>
    <t>IS Acquisition, Development &amp; Maintenance</t>
  </si>
  <si>
    <t>Privacy</t>
  </si>
  <si>
    <t>Procedure</t>
  </si>
  <si>
    <t>Value</t>
  </si>
  <si>
    <t>Threat &amp; Vulnerability Management</t>
  </si>
  <si>
    <t>Physical &amp; Environmental Security</t>
  </si>
  <si>
    <t>Financial loss of &gt;$20M (including risk treatment, current and future customer loss); major process disruption (operational) ; significant reputation damage (brand); large fines, penalties, regulatory consequence, criminal prosecution (contractual and compliance); loss of human life (health and safety); significant environmental damage (environmental)</t>
  </si>
  <si>
    <t>Likelihood x Impact = Risk</t>
  </si>
  <si>
    <t>Risk Rating</t>
  </si>
  <si>
    <t>General Terms</t>
  </si>
  <si>
    <t>Financial loss of &lt;$1M (including risk treatment, current and future customer loss); little to no process disruption (operational); little to no reputation damage (brand); little to no fines, penalties, regulatory consequence, civil prosecution (contractual and compliance); little to no bodily harm (health and safety); little to no environmental damage (environmental).</t>
  </si>
  <si>
    <t>Financial loss between $20M and $1M (including risk treatment, current and future customer loss); minor process disruption (operational); minor reputation damage (brand); minor fines, penalties, regulatory consequence, civil prosecution (contractual and compliance); bodily harm (health and safety); minor environmental damage (environmental).</t>
  </si>
  <si>
    <t>Table of Contents</t>
  </si>
  <si>
    <t>Document Management</t>
  </si>
  <si>
    <t>Version</t>
  </si>
  <si>
    <t>Updated by</t>
  </si>
  <si>
    <t>Date modified</t>
  </si>
  <si>
    <t>Change description</t>
  </si>
  <si>
    <t>Version 1.0</t>
  </si>
  <si>
    <t xml:space="preserve">Initial draft </t>
  </si>
  <si>
    <t>Document Overview</t>
  </si>
  <si>
    <t>Reference</t>
  </si>
  <si>
    <t>Communication Strategy</t>
  </si>
  <si>
    <t>Identity Access Management</t>
  </si>
  <si>
    <t>Information Security Acquisition Development &amp; Maintenance</t>
  </si>
  <si>
    <t>Information Security Domains</t>
  </si>
  <si>
    <t>Sub-Domain</t>
  </si>
  <si>
    <t xml:space="preserve">Information Security Program Planning </t>
  </si>
  <si>
    <t>Security Organization (Roles and Responsibilities)</t>
  </si>
  <si>
    <t>Security Enterprise Architecture</t>
  </si>
  <si>
    <t>Security Performance and Metrics</t>
  </si>
  <si>
    <t xml:space="preserve">Policy Communication </t>
  </si>
  <si>
    <t xml:space="preserve">Reporting Communications </t>
  </si>
  <si>
    <t>Review/Monitoring/Response Program</t>
  </si>
  <si>
    <t xml:space="preserve">Network Protection </t>
  </si>
  <si>
    <t>Network Access Control</t>
  </si>
  <si>
    <t>Network Standards</t>
  </si>
  <si>
    <t>Information Security Events</t>
  </si>
  <si>
    <t>Audit Logs</t>
  </si>
  <si>
    <t xml:space="preserve">Unauthorized Changes </t>
  </si>
  <si>
    <t>Forensics</t>
  </si>
  <si>
    <t>Patch Management</t>
  </si>
  <si>
    <t xml:space="preserve">Security Awareness Training </t>
  </si>
  <si>
    <t xml:space="preserve">Training Curriculum </t>
  </si>
  <si>
    <t xml:space="preserve">HR Compliance </t>
  </si>
  <si>
    <t>HR Security</t>
  </si>
  <si>
    <t xml:space="preserve">User Access Review </t>
  </si>
  <si>
    <t xml:space="preserve">Access Segmentation </t>
  </si>
  <si>
    <t>Emergency Access</t>
  </si>
  <si>
    <t>Authentication</t>
  </si>
  <si>
    <t xml:space="preserve">Operating System Security </t>
  </si>
  <si>
    <t xml:space="preserve">System Inventory </t>
  </si>
  <si>
    <t>Data Management Policies and Procedures</t>
  </si>
  <si>
    <t>Data Classification</t>
  </si>
  <si>
    <t>Data Integrity</t>
  </si>
  <si>
    <t xml:space="preserve">Data Authorization </t>
  </si>
  <si>
    <t>Encryption</t>
  </si>
  <si>
    <t xml:space="preserve">Data Storage </t>
  </si>
  <si>
    <t xml:space="preserve">Data Transportation </t>
  </si>
  <si>
    <t>Record Management/Retention</t>
  </si>
  <si>
    <t xml:space="preserve">Change Management Process </t>
  </si>
  <si>
    <t>System Development Lifecycle (SDLC)</t>
  </si>
  <si>
    <t xml:space="preserve">Disaster Recovery </t>
  </si>
  <si>
    <t>Data Backup</t>
  </si>
  <si>
    <t>Physical Access Controls</t>
  </si>
  <si>
    <t>Environmental Security</t>
  </si>
  <si>
    <t>Removing Equipment</t>
  </si>
  <si>
    <t>Protection Against Malicious and Mobile Code</t>
  </si>
  <si>
    <t>Information System Audit Considerations</t>
  </si>
  <si>
    <t>Third Party Risk Management</t>
  </si>
  <si>
    <t>System Planning and Acceptance</t>
  </si>
  <si>
    <t xml:space="preserve">Security Policy and Procedures </t>
  </si>
  <si>
    <t>Category</t>
  </si>
  <si>
    <t>Security Domain: Governance</t>
  </si>
  <si>
    <t>Risk Assessment (Assessing Risks)</t>
  </si>
  <si>
    <t>Risk Acceptance Process (Treating Risks)</t>
  </si>
  <si>
    <t>Compliance with Requirements</t>
  </si>
  <si>
    <t>Security Framework</t>
  </si>
  <si>
    <t>Data Authorization</t>
  </si>
  <si>
    <t>5.1 Governance</t>
  </si>
  <si>
    <t>5.2 IT Risk Strategy</t>
  </si>
  <si>
    <t>5.3 IT Risk Management</t>
  </si>
  <si>
    <t>5.4 Asset Management</t>
  </si>
  <si>
    <t>Audit Considerations</t>
  </si>
  <si>
    <t>Incident Management</t>
  </si>
  <si>
    <t>Protection Against Malicious Code</t>
  </si>
  <si>
    <t>System Acquisition</t>
  </si>
  <si>
    <t>System Development</t>
  </si>
  <si>
    <t>System Maintenance</t>
  </si>
  <si>
    <t>5.12 Business Continuity Management</t>
  </si>
  <si>
    <t>5.5 Data Protection &amp; Privacy</t>
  </si>
  <si>
    <t>5.6 Change Management</t>
  </si>
  <si>
    <t xml:space="preserve">5.7 IS Acquisition, Development &amp; Maintenance  </t>
  </si>
  <si>
    <t>5.8 Security Operations</t>
  </si>
  <si>
    <t>5.13 Physical Security</t>
  </si>
  <si>
    <t>5.14 Communication Strategy</t>
  </si>
  <si>
    <t>5.15 IT Compliance</t>
  </si>
  <si>
    <t>5.9 Threat &amp; Vulnerability Management</t>
  </si>
  <si>
    <t>5.11 Identity Access Management</t>
  </si>
  <si>
    <t>HR Security &amp; Training</t>
  </si>
  <si>
    <t>5.10 HR Security &amp;  Training</t>
  </si>
  <si>
    <t xml:space="preserve">Configuration Management Process </t>
  </si>
  <si>
    <t>Data Disposal/Removable Media</t>
  </si>
  <si>
    <t>Organization &amp; Oversight</t>
  </si>
  <si>
    <t>People</t>
  </si>
  <si>
    <t>Process</t>
  </si>
  <si>
    <t>Technology</t>
  </si>
  <si>
    <t>HR IT Security &amp; Training</t>
  </si>
  <si>
    <t>Impact 
(L, M, H)</t>
  </si>
  <si>
    <t>Likelihood
(L, M, H)</t>
  </si>
  <si>
    <t>[HIPAA SECURITY]
(a) Except as otherwise provided, the standards, requirements, and implementation specifications adopted under this part apply to the following entities:
(1) A health plan.
(2) A health care clearinghouse.
(3) A health care provider who transmits any health information in electronic form in connection with a transaction covered by this subchapter.
(b) When a health care clearinghouse creates or receives protected health information as a business associate of another covered entity, or other than as a business associate of a covered entity, the clearinghouse must comply with  164.105 relating to organizational requirements for covered entities, including the designation of health care components of a covered entity.
(a)(1) Standard: Health care component. If a covered entity is a hybrid entity, the requirements of subparts C and E of this part, other than the requirements of this section,  164.314, and  164.504, apply only to the health care component(s) of the entity, as specified in this section.
(2) Implementation specifications:
(i) Application of other provisions. In applying a provision of subparts C and E of this part, other than the requirements of this section,  164.314, and  164.504, to a hybrid entity:
(A) A reference in such provision to a covered entity refers to a health care component of the covered entity;
(B) A reference in such provision to a health plan, covered health care provider, or health care clearinghouse, refers to a health care component of the covered entity if such health care component performs the functions of a health plan, health care provider, or health care clearinghouse, as applicable;
(C) A reference in such provision to protected health information refers to protected health information that is created or received by or on behalf of the health care component of the covered entity; and
(D) A reference in such provision to electronic protected health information refers to electronic protected health information that is created, received, maintained, or transmitted by or on behalf of the health care component of the covered entity.
(ii) Safeguard requirements. The covered entity that is a hybrid entity must ensure that a health care component of the entity complies with the applicable requirements of this section and subparts C and E of this part. In particular, and without limiting this requirement, such covered entity must ensure that: 
(A) Its health care component does not disclose protected health information to another component of the covered entity in circumstances in which subpart E of this part would prohibit such disclosure if the health care component and the other component were separate and distinct legal entities; 
(B) Its health care component protects electronic protected health information with respect to another component of the covered entity to the same extent that it would be required under subpart C of this part to protect such information if the health care component and the other component were separate and distinct legal entities;
(C) A component that is described by paragraph (a)(2)(iii)(C)(2) of this section does not use or disclose protected health information that it creates or receives from or on behalf of the health care component in a way prohibited by subpart E of this part;
(D) A component that is described by paragraph (a)(2)(iii)(C)(2) of this section that creates, receives, maintains, or transmits electronic protected health information on behalf of the health care component is in compliance with subpart C of this part; and
(E) If a person performs duties for both the health care component in the capacity of a member of the workforce of such component and for another component of the entity in the same capacity with respect to that component, such workforce member must not use or disclose protected health information created or received in the course of or incident to the members work for the health care component in a way prohibited by subpart E of this part. 
(iii) Responsibilities of the covered entity. A covered entity that is a hybrid entity has the following responsibilities: 
(A) For purposes of subpart C of part 160 of this subchapter, pertaining to compliance and enforcement, the covered entity has the responsibility of complying with subpart E of this part. 
(B) The covered entity is responsible for complying with  164.316(a) and  164.530(i), pertaining to the implementation of policies and procedures to ensure compliance with applicable requirements of this section and subparts C and E of this part, including the safeguard requirements in paragraph (a)(2)(ii) of this section.
(C) The covered entity is responsible for designating the components that are part of one or more health care components of the covered entity and documenting the designation in accordance with paragraph (c) of this section, provided that, if the covered entity designates a health care component or components, it must include any component that would meet the definition of covered entity if it were a separate legal entity. Health care component(s) also may include a component only to the extent that it performs:
(1) Covered functions; or
(2) Activities that would make such component a business associate of a component that performs covered functions if the two components were separate legal entities.
(b)(1) Standard: Affiliated covered entities. Legally separate covered entities that are affiliated may designate themselves as a single covered entity for purposes of subparts C and E of this part.
(1) Implementation specifications: 
(i) Requirements for designation of an affiliated covered entity.
(A) Legally separate covered entities may designate themselves (including any health care component of such covered entity) as a single affiliated covered entity, for purposes of subparts C and E of this part, if all of the covered entities designated are under common ownership or control.
(B) The designation of an affiliated covered entity must be documented and the documentation maintained as required by paragraph (c) of this section.
(ii) Safeguard requirements. An affiliated covered entity must ensure that:
(A) The affiliated covered entity's creation, receipt, maintenance, or transmission of electronic protected health information complies with the applicable requirements of subpart C of this part;
(B) The affiliated covered entity's use and disclosure of protected health information comply with the applicable requirements of subpart E of this part; and
(C) If the affiliated covered entity combines the functions of a health plan, health care provider, or health care clearinghouse, the affiliated covered entity complies with  164.308(a)(4)(ii)(A) and  164.504(g), as applicable.
(c)(1) Standard: Documentation. A covered entity must maintain a written or electronic record of a designation as required by paragraphs (a) or (b) of this section.
(2) Implementation specification:
Retention period. A covered entity must retain the documentation as required by paragraph (c)(1) of this section for 6 years from the date of its creation or the date when it last was in effect, whichever is later.
(a) General requirements. Covered entities must do the following: 
(1) Ensure the confidentiality, integrity, and availability of all electronic protected health information the covered entity creates, receives, maintains, or transmits. 
(2) Protect against any reasonably anticipated threats or hazards to the security or integrity of such information.
(3) Protect against any reasonably anticipated uses or disclosures of such information that are not permitted or required under subpart E of this part.
(4) Ensure compliance with this subpart by its workforce.
[Family Educational Rights and Privacy Act Regulations] 
If an educational agency or organization determines that it cannot comply with the Act or this part, due to a conflict with State or local law, procedures are established to notify the Office within 45 days, giving the text and citation of the conflicting 
Procedures are in place to give full access rights of students information to either parent, unless it has been provided with evidence that there is a court order, State statute, or legally binding document that specifically revokes these rights
Process are in place to transfer rights from the parents to the student, when a student becomes an eligible student.
Procedures are established to disclose student's education records, only after the parent or eligible student provides a signed and dated written consent and only after the removal of all personally identifiable information.
Procedures are established to disclose personally identifiable information from an education record, only on the condition that the party to whom the information is disclosed, will not disclose the information to any other party, without the prior consent of the parent or eligible student. 
Procedures are established to disclose education records to another educational agency or organization, only after notifying the parent or eligible student.
Procedures are established to disclose education records to authorized representatives, in connection with an audit or evaluation of Federal or State supported education programs, or for the enforcement of or compliance with Federal legal requirements.
Procedures are established to disclose personally identifiable information from an education record to appropriate parties, in connection with an emergency, only if knowledge of the information is necessary to protect the health or safety of the student or other individuals.
Procedures are established to disclose directory information, only after giving a public notice to parents of students in attendance and eligible students in attendance at the agency or organization.
Procedures are established to disclose education records, only if reporting or disclosure is allowed by State statute concerns the juvenile justice system.       
[NIST 800-53]
The organization develops, disseminates, and reviews/updates [Assignment: organization defined frequency]:
a. A formal, documented security planning policy that addresses purpose, scope, roles, responsibilities, management commitment, coordination among organizational entities, and compliance; and 
b. Formal, documented procedures to facilitate the implementation of the security planning policy and associated security planning controls.</t>
  </si>
  <si>
    <r>
      <rPr>
        <b/>
        <sz val="18"/>
        <color indexed="9"/>
        <rFont val="Arial"/>
        <family val="2"/>
      </rPr>
      <t>State of South Carolina</t>
    </r>
    <r>
      <rPr>
        <b/>
        <sz val="14"/>
        <color indexed="9"/>
        <rFont val="Arial"/>
        <family val="2"/>
      </rPr>
      <t xml:space="preserve">
</t>
    </r>
    <r>
      <rPr>
        <b/>
        <sz val="12"/>
        <color indexed="9"/>
        <rFont val="Arial"/>
        <family val="2"/>
      </rPr>
      <t>Information Security Enterprise Risk Assessment Framework: Self-Assessment Tool</t>
    </r>
  </si>
  <si>
    <t>Qualitative Risk (Low, Medium, High)</t>
  </si>
  <si>
    <t>Qualitative Reasoning 
(If the qualitative risk is determined to be "High", please describe the reason as to why the qualitative risk is "High")</t>
  </si>
  <si>
    <t>Management has not aligned the information technology architecture with the agency mission, goals, and objectives.</t>
  </si>
  <si>
    <t>Gap
(Yes, No, Partial)</t>
  </si>
  <si>
    <t>Gap Analysis
(Please use the gap descriptions below as a guide to determine if a gap exists with the current state)</t>
  </si>
  <si>
    <t>Impact Analysis
(Please use the impact descriptions below as a guide to the determine the risk impact to your agency)</t>
  </si>
  <si>
    <t>Likelihood Analysis
(Please use the likelihood descriptions below as a guide to the determine the risk likelihood to your agency)</t>
  </si>
  <si>
    <t>Gap Score</t>
  </si>
  <si>
    <t>Impact Score</t>
  </si>
  <si>
    <t>Likelihood Score</t>
  </si>
  <si>
    <t>Recommendation(s) 
(Please provide recommendations for qualitative risks that are "Medium" or "High")</t>
  </si>
  <si>
    <t>Qualitative Risk 
(Low, Medium, High)</t>
  </si>
  <si>
    <t>Qualitative Risk
(Low, Medium, High)</t>
  </si>
  <si>
    <r>
      <rPr>
        <b/>
        <sz val="10"/>
        <rFont val="Arial"/>
        <family val="2"/>
      </rPr>
      <t xml:space="preserve">No Gap - </t>
    </r>
    <r>
      <rPr>
        <sz val="10"/>
        <rFont val="Arial"/>
        <family val="2"/>
      </rPr>
      <t xml:space="preserve">The security governance process is well defined and multi-layered information security controls have been implemented
</t>
    </r>
    <r>
      <rPr>
        <b/>
        <sz val="10"/>
        <rFont val="Arial"/>
        <family val="2"/>
      </rPr>
      <t xml:space="preserve">Partial Gap </t>
    </r>
    <r>
      <rPr>
        <sz val="10"/>
        <rFont val="Arial"/>
        <family val="2"/>
      </rPr>
      <t xml:space="preserve">- The security governance process is somewhat defined and operationalized information security controls have been implemented
</t>
    </r>
    <r>
      <rPr>
        <b/>
        <sz val="10"/>
        <rFont val="Arial"/>
        <family val="2"/>
      </rPr>
      <t>Yes Gap</t>
    </r>
    <r>
      <rPr>
        <sz val="10"/>
        <rFont val="Arial"/>
        <family val="2"/>
      </rPr>
      <t xml:space="preserve"> - There is no information security governance process</t>
    </r>
  </si>
  <si>
    <r>
      <rPr>
        <b/>
        <sz val="10"/>
        <rFont val="Arial"/>
        <family val="2"/>
      </rPr>
      <t>No Gap</t>
    </r>
    <r>
      <rPr>
        <sz val="10"/>
        <rFont val="Arial"/>
        <family val="2"/>
      </rPr>
      <t xml:space="preserve"> - The security plan for information systems is well defined
</t>
    </r>
    <r>
      <rPr>
        <b/>
        <sz val="10"/>
        <rFont val="Arial"/>
        <family val="2"/>
      </rPr>
      <t>Partial Gap</t>
    </r>
    <r>
      <rPr>
        <sz val="10"/>
        <rFont val="Arial"/>
        <family val="2"/>
      </rPr>
      <t xml:space="preserve"> - The security plan for information systems  is somewhat defined
</t>
    </r>
    <r>
      <rPr>
        <b/>
        <sz val="10"/>
        <rFont val="Arial"/>
        <family val="2"/>
      </rPr>
      <t>Yes Gap</t>
    </r>
    <r>
      <rPr>
        <sz val="10"/>
        <rFont val="Arial"/>
        <family val="2"/>
      </rPr>
      <t xml:space="preserve"> - There is no security plan for information systems</t>
    </r>
  </si>
  <si>
    <r>
      <rPr>
        <b/>
        <sz val="10"/>
        <rFont val="Arial"/>
        <family val="2"/>
      </rPr>
      <t>No Gap</t>
    </r>
    <r>
      <rPr>
        <sz val="10"/>
        <rFont val="Arial"/>
        <family val="2"/>
      </rPr>
      <t xml:space="preserve"> - The security program and roadmap for information systems is well defined
</t>
    </r>
    <r>
      <rPr>
        <b/>
        <sz val="10"/>
        <rFont val="Arial"/>
        <family val="2"/>
      </rPr>
      <t>Partial Gap</t>
    </r>
    <r>
      <rPr>
        <sz val="10"/>
        <rFont val="Arial"/>
        <family val="2"/>
      </rPr>
      <t xml:space="preserve"> - The security program and roadmap for information systems  is somewhat defined
</t>
    </r>
    <r>
      <rPr>
        <b/>
        <sz val="10"/>
        <rFont val="Arial"/>
        <family val="2"/>
      </rPr>
      <t>Yes Gap</t>
    </r>
    <r>
      <rPr>
        <sz val="10"/>
        <rFont val="Arial"/>
        <family val="2"/>
      </rPr>
      <t xml:space="preserve"> - There is no security program and roadmap for information systems </t>
    </r>
  </si>
  <si>
    <r>
      <rPr>
        <b/>
        <sz val="10"/>
        <rFont val="Arial"/>
        <family val="2"/>
      </rPr>
      <t xml:space="preserve">No Gap - </t>
    </r>
    <r>
      <rPr>
        <sz val="10"/>
        <rFont val="Arial"/>
        <family val="2"/>
      </rPr>
      <t xml:space="preserve">The roles and responsibilities for information security is well defined, and the allocation of resources is adequate
</t>
    </r>
    <r>
      <rPr>
        <b/>
        <sz val="10"/>
        <rFont val="Arial"/>
        <family val="2"/>
      </rPr>
      <t>Partial Gap -</t>
    </r>
    <r>
      <rPr>
        <sz val="10"/>
        <rFont val="Arial"/>
        <family val="2"/>
      </rPr>
      <t xml:space="preserve"> The roles and responsibilities for information security is somewhat defined, and the allocation of resources is limited
</t>
    </r>
    <r>
      <rPr>
        <b/>
        <sz val="10"/>
        <rFont val="Arial"/>
        <family val="2"/>
      </rPr>
      <t xml:space="preserve">Yes Gap - </t>
    </r>
    <r>
      <rPr>
        <sz val="10"/>
        <rFont val="Arial"/>
        <family val="2"/>
      </rPr>
      <t>There are no roles or responsibilities for information security, and the allocation of resources is inadequate</t>
    </r>
  </si>
  <si>
    <r>
      <rPr>
        <b/>
        <sz val="10"/>
        <rFont val="Arial"/>
        <family val="2"/>
      </rPr>
      <t>No Gap -</t>
    </r>
    <r>
      <rPr>
        <sz val="10"/>
        <rFont val="Arial"/>
        <family val="2"/>
      </rPr>
      <t xml:space="preserve"> Information security policies, standards, and procedures are well defined
</t>
    </r>
    <r>
      <rPr>
        <b/>
        <sz val="10"/>
        <rFont val="Arial"/>
        <family val="2"/>
      </rPr>
      <t xml:space="preserve">Partial Gap - </t>
    </r>
    <r>
      <rPr>
        <sz val="10"/>
        <rFont val="Arial"/>
        <family val="2"/>
      </rPr>
      <t xml:space="preserve">Information security policies, standards, and procedures are somewhat defined
</t>
    </r>
    <r>
      <rPr>
        <b/>
        <sz val="10"/>
        <rFont val="Arial"/>
        <family val="2"/>
      </rPr>
      <t xml:space="preserve">Yes Gap - </t>
    </r>
    <r>
      <rPr>
        <sz val="10"/>
        <rFont val="Arial"/>
        <family val="2"/>
      </rPr>
      <t>There are no information security policies, standards, and procedures</t>
    </r>
  </si>
  <si>
    <t>Developed and implemented systems do not consider the design phase of the systems development lifecycle.</t>
  </si>
  <si>
    <t>Applications and technology solutions are not effectively and efficiently used as a training curriculum for employees has not been established or regularly updated.</t>
  </si>
  <si>
    <t>Contacts with authorities and special interest groups or other specialists security forums and professional associations is not coordinated or performed as a result of ill-defined processes.</t>
  </si>
  <si>
    <t>Information security activities are coordinated using periodic seminars, workshops, town hall meetings, and representatives from the security groups and business units attend the meetings.</t>
  </si>
  <si>
    <r>
      <t xml:space="preserve">No Gap - </t>
    </r>
    <r>
      <rPr>
        <sz val="10"/>
        <rFont val="Arial"/>
        <family val="2"/>
      </rPr>
      <t xml:space="preserve">Information security activities are well coordinated, and management provides a clear direction on information security responsibilities
</t>
    </r>
    <r>
      <rPr>
        <b/>
        <sz val="10"/>
        <rFont val="Arial"/>
        <family val="2"/>
      </rPr>
      <t xml:space="preserve">
Partial Gap - </t>
    </r>
    <r>
      <rPr>
        <sz val="10"/>
        <rFont val="Arial"/>
        <family val="2"/>
      </rPr>
      <t xml:space="preserve">Information security activities are somewhat coordinated, however, management does not provide a clear direction on information security responsibilities
</t>
    </r>
    <r>
      <rPr>
        <b/>
        <sz val="10"/>
        <rFont val="Arial"/>
        <family val="2"/>
      </rPr>
      <t xml:space="preserve">
Yes Gap - </t>
    </r>
    <r>
      <rPr>
        <sz val="10"/>
        <rFont val="Arial"/>
        <family val="2"/>
      </rPr>
      <t xml:space="preserve">There are no information security activities
</t>
    </r>
  </si>
  <si>
    <r>
      <t xml:space="preserve">L - </t>
    </r>
    <r>
      <rPr>
        <sz val="10"/>
        <rFont val="Arial"/>
        <family val="2"/>
      </rPr>
      <t xml:space="preserve">Little to no fines, penalties, regulatory consequence may occur due to lack of information security considerations such as administrative, physical and technical safeguards in the third party contractual agreements
</t>
    </r>
    <r>
      <rPr>
        <b/>
        <sz val="10"/>
        <rFont val="Arial"/>
        <family val="2"/>
      </rPr>
      <t xml:space="preserve">
M - </t>
    </r>
    <r>
      <rPr>
        <sz val="10"/>
        <rFont val="Arial"/>
        <family val="2"/>
      </rPr>
      <t xml:space="preserve">Minor fines, penalties, regulatory consequence may occur due to lack of information security considerations such as administrative, physical and technical safeguards in the third party contractual agreement
</t>
    </r>
    <r>
      <rPr>
        <b/>
        <sz val="10"/>
        <rFont val="Arial"/>
        <family val="2"/>
      </rPr>
      <t xml:space="preserve">
H - </t>
    </r>
    <r>
      <rPr>
        <sz val="10"/>
        <rFont val="Arial"/>
        <family val="2"/>
      </rPr>
      <t>Major fines, penalties, regulatory consequence may occur due to lack of information security considerations such as administrative, physical and technical safeguards in the third party contractual agreement</t>
    </r>
  </si>
  <si>
    <r>
      <t xml:space="preserve">L - </t>
    </r>
    <r>
      <rPr>
        <sz val="10"/>
        <rFont val="Arial"/>
        <family val="2"/>
      </rPr>
      <t xml:space="preserve">The information security considerations such as administrative, physical and technical safeguards in the third party contractual agreement are well defined and are based on multi-layered controls
</t>
    </r>
    <r>
      <rPr>
        <b/>
        <sz val="10"/>
        <rFont val="Arial"/>
        <family val="2"/>
      </rPr>
      <t xml:space="preserve">
M -</t>
    </r>
    <r>
      <rPr>
        <sz val="10"/>
        <rFont val="Arial"/>
        <family val="2"/>
      </rPr>
      <t xml:space="preserve">The  information security considerations such as administrative, physical and technical safeguards in the third party contractual agreement are  defined and are based on operationalized controls
</t>
    </r>
    <r>
      <rPr>
        <b/>
        <sz val="10"/>
        <rFont val="Arial"/>
        <family val="2"/>
      </rPr>
      <t xml:space="preserve">
H -  </t>
    </r>
    <r>
      <rPr>
        <sz val="10"/>
        <rFont val="Arial"/>
        <family val="2"/>
      </rPr>
      <t>The information security considerations such as administrative, physical and technical safeguards in the third party contractual agreement are not well understood</t>
    </r>
  </si>
  <si>
    <r>
      <t>No Gap -</t>
    </r>
    <r>
      <rPr>
        <sz val="10"/>
        <rFont val="Arial"/>
        <family val="2"/>
      </rPr>
      <t xml:space="preserve"> Information security considerations such as administrative, physical and technical safeguards in third party contractual agreements are well defined
</t>
    </r>
    <r>
      <rPr>
        <b/>
        <sz val="10"/>
        <rFont val="Arial"/>
        <family val="2"/>
      </rPr>
      <t xml:space="preserve">
Partial Gap - </t>
    </r>
    <r>
      <rPr>
        <sz val="10"/>
        <rFont val="Arial"/>
        <family val="2"/>
      </rPr>
      <t xml:space="preserve">Information security considerations such as administrative, physical and technical safeguards in third party contractual agreements are somewhat defined
</t>
    </r>
    <r>
      <rPr>
        <b/>
        <sz val="10"/>
        <rFont val="Arial"/>
        <family val="2"/>
      </rPr>
      <t xml:space="preserve">
Yes Gap - </t>
    </r>
    <r>
      <rPr>
        <sz val="10"/>
        <rFont val="Arial"/>
        <family val="2"/>
      </rPr>
      <t>There are no information security considerations such as administrative, physical and technical safeguards in third party contractual agreements</t>
    </r>
    <r>
      <rPr>
        <b/>
        <sz val="10"/>
        <rFont val="Arial"/>
        <family val="2"/>
      </rPr>
      <t xml:space="preserve">
</t>
    </r>
  </si>
  <si>
    <r>
      <rPr>
        <b/>
        <sz val="10"/>
        <rFont val="Arial"/>
        <family val="2"/>
      </rPr>
      <t>No Gap</t>
    </r>
    <r>
      <rPr>
        <sz val="10"/>
        <rFont val="Arial"/>
        <family val="2"/>
      </rPr>
      <t xml:space="preserve"> - There is a formalized inventory list of third party connections and the process for approval, recertification, and maintenance of third party connections is well defined
</t>
    </r>
    <r>
      <rPr>
        <b/>
        <sz val="10"/>
        <rFont val="Arial"/>
        <family val="2"/>
      </rPr>
      <t>Partial Gap</t>
    </r>
    <r>
      <rPr>
        <sz val="10"/>
        <rFont val="Arial"/>
        <family val="2"/>
      </rPr>
      <t xml:space="preserve"> - There is a limited inventory list of third party connections and the process for approval, recertification, and maintenance of third party connections is somewhat defined
</t>
    </r>
    <r>
      <rPr>
        <b/>
        <sz val="10"/>
        <rFont val="Arial"/>
        <family val="2"/>
      </rPr>
      <t>Yes Gap</t>
    </r>
    <r>
      <rPr>
        <sz val="10"/>
        <rFont val="Arial"/>
        <family val="2"/>
      </rPr>
      <t xml:space="preserve"> – There is no inventory of third party connections and no process for approval, recertification, and maintenance.
</t>
    </r>
  </si>
  <si>
    <r>
      <rPr>
        <b/>
        <sz val="10"/>
        <rFont val="Arial"/>
        <family val="2"/>
      </rPr>
      <t>L</t>
    </r>
    <r>
      <rPr>
        <sz val="10"/>
        <rFont val="Arial"/>
        <family val="2"/>
      </rPr>
      <t xml:space="preserve"> - Insignificant disruptions (i.e. critical systems/processes are unavailable for less than one hour) may occur due to a formalized inventory list of third party connections and the process for approval, recertification, and maintenance of third party connections is well defined
</t>
    </r>
    <r>
      <rPr>
        <b/>
        <sz val="10"/>
        <rFont val="Arial"/>
        <family val="2"/>
      </rPr>
      <t>M</t>
    </r>
    <r>
      <rPr>
        <sz val="10"/>
        <rFont val="Arial"/>
        <family val="2"/>
      </rPr>
      <t xml:space="preserve"> - Minor process disruptions (i.e. critical systems/processes are unavailable for more than one hour and less than one day) may occur due to a limited inventory list of third party connections and the process for approval, recertification, and maintenance of third party connections is somewhat defined
</t>
    </r>
    <r>
      <rPr>
        <b/>
        <sz val="10"/>
        <rFont val="Arial"/>
        <family val="2"/>
      </rPr>
      <t xml:space="preserve">H - </t>
    </r>
    <r>
      <rPr>
        <sz val="10"/>
        <rFont val="Arial"/>
        <family val="2"/>
      </rPr>
      <t>Major process disruptions (i.e. critical systems/processes are unavailable for more than one day and/or adverse media coverage) may occur due to the lack an inventory of third party connections and no process for approval, recertification, and maintenance</t>
    </r>
  </si>
  <si>
    <r>
      <rPr>
        <b/>
        <sz val="10"/>
        <rFont val="Arial"/>
        <family val="2"/>
      </rPr>
      <t>L -</t>
    </r>
    <r>
      <rPr>
        <sz val="10"/>
        <rFont val="Arial"/>
        <family val="2"/>
      </rPr>
      <t xml:space="preserve"> Information security threats and vulnerabilities are unlikely to occur due to a formalized inventory list of third party connections and the process for approval, recertification, and maintenance of third party connections is well defined
</t>
    </r>
    <r>
      <rPr>
        <b/>
        <sz val="10"/>
        <rFont val="Arial"/>
        <family val="2"/>
      </rPr>
      <t xml:space="preserve">M </t>
    </r>
    <r>
      <rPr>
        <sz val="10"/>
        <rFont val="Arial"/>
        <family val="2"/>
      </rPr>
      <t xml:space="preserve">- Information security threats and vulnerabilities are likely (i.e. may occur once a year) to occur due to a limited inventory list of third party connections and the process for approval, recertification, and maintenance of third party connections is somewhat defined
</t>
    </r>
    <r>
      <rPr>
        <b/>
        <sz val="10"/>
        <rFont val="Arial"/>
        <family val="2"/>
      </rPr>
      <t>H -</t>
    </r>
    <r>
      <rPr>
        <sz val="10"/>
        <rFont val="Arial"/>
        <family val="2"/>
      </rPr>
      <t xml:space="preserve"> Information security threats and vulnerabilities are certain (i.e. may occur more than once a year) to occur due to the lack an inventory of third party connections and no process for approval, recertification, and maintenance</t>
    </r>
  </si>
  <si>
    <r>
      <rPr>
        <b/>
        <sz val="10"/>
        <rFont val="Arial"/>
        <family val="2"/>
      </rPr>
      <t>L</t>
    </r>
    <r>
      <rPr>
        <sz val="10"/>
        <rFont val="Arial"/>
        <family val="2"/>
      </rPr>
      <t xml:space="preserve"> - Insignificant disruptions (i.e. critical systems/processes are unavailable for less than one hour) may occur due to classifying third parties based on risk, and consistently monitoring third parties for security and privacy compliance
</t>
    </r>
    <r>
      <rPr>
        <b/>
        <sz val="10"/>
        <rFont val="Arial"/>
        <family val="2"/>
      </rPr>
      <t>M</t>
    </r>
    <r>
      <rPr>
        <sz val="10"/>
        <rFont val="Arial"/>
        <family val="2"/>
      </rPr>
      <t xml:space="preserve"> - Minor process disruptions  (i.e. critical systems/processes are unavailable for more than one hour and less than one day) and/or data leakage may occur due to third parties that are somewhat classified for risk, and are not monitored for security and privacy compliance
</t>
    </r>
    <r>
      <rPr>
        <b/>
        <sz val="10"/>
        <rFont val="Arial"/>
        <family val="2"/>
      </rPr>
      <t xml:space="preserve">H - </t>
    </r>
    <r>
      <rPr>
        <sz val="10"/>
        <rFont val="Arial"/>
        <family val="2"/>
      </rPr>
      <t>Major process disruptions (i.e. critical systems/processes are unavailable for more than one day and/or adverse media coverage) and/or data leakage may occur due to third parties that are not classified for risk</t>
    </r>
  </si>
  <si>
    <r>
      <rPr>
        <b/>
        <sz val="10"/>
        <rFont val="Arial"/>
        <family val="2"/>
      </rPr>
      <t>L -</t>
    </r>
    <r>
      <rPr>
        <sz val="10"/>
        <rFont val="Arial"/>
        <family val="2"/>
      </rPr>
      <t xml:space="preserve"> Information security threats and vulnerabilities are unlikely to occur due to classifying third parties based on risk, and consistently monitoring third parties for security and privacy compliance
</t>
    </r>
    <r>
      <rPr>
        <b/>
        <sz val="10"/>
        <rFont val="Arial"/>
        <family val="2"/>
      </rPr>
      <t xml:space="preserve">M </t>
    </r>
    <r>
      <rPr>
        <sz val="10"/>
        <rFont val="Arial"/>
        <family val="2"/>
      </rPr>
      <t xml:space="preserve">- Information security threats and vulnerabilities are likely (i.e. may occur once a year) to occur due to third parties that are somewhat classified for risk, and are not monitored for security and privacy compliance
</t>
    </r>
    <r>
      <rPr>
        <b/>
        <sz val="10"/>
        <rFont val="Arial"/>
        <family val="2"/>
      </rPr>
      <t>H -</t>
    </r>
    <r>
      <rPr>
        <sz val="10"/>
        <rFont val="Arial"/>
        <family val="2"/>
      </rPr>
      <t xml:space="preserve"> Information security threats and vulnerabilities are certain (i.e. may occur more than once a year) to occur due to third parties that are not classified for risk</t>
    </r>
  </si>
  <si>
    <r>
      <rPr>
        <b/>
        <sz val="10"/>
        <rFont val="Arial"/>
        <family val="2"/>
      </rPr>
      <t>No Gap</t>
    </r>
    <r>
      <rPr>
        <sz val="10"/>
        <rFont val="Arial"/>
        <family val="2"/>
      </rPr>
      <t xml:space="preserve"> – Information system are continuously (i.e., on a monthly basis) monitored for compliance with security standards
</t>
    </r>
    <r>
      <rPr>
        <b/>
        <sz val="10"/>
        <rFont val="Arial"/>
        <family val="2"/>
      </rPr>
      <t>Partial Gap</t>
    </r>
    <r>
      <rPr>
        <sz val="10"/>
        <rFont val="Arial"/>
        <family val="2"/>
      </rPr>
      <t xml:space="preserve"> - Information system are occasionally (i.e., on an annual basis) monitored for compliance with security standard
</t>
    </r>
    <r>
      <rPr>
        <b/>
        <sz val="10"/>
        <rFont val="Arial"/>
        <family val="2"/>
      </rPr>
      <t>Yes Gap</t>
    </r>
    <r>
      <rPr>
        <sz val="10"/>
        <rFont val="Arial"/>
        <family val="2"/>
      </rPr>
      <t xml:space="preserve"> – Information system are not monitored for compliance with security standards
</t>
    </r>
  </si>
  <si>
    <t>Information systems regularly checked for compliance with security standards (e.g., Federal Information Processing Standards (FIPS)), and are implemented in accordance relevant statutory, regulatory, and contractual requirements.</t>
  </si>
  <si>
    <r>
      <rPr>
        <b/>
        <sz val="10"/>
        <rFont val="Arial"/>
        <family val="2"/>
      </rPr>
      <t>L</t>
    </r>
    <r>
      <rPr>
        <sz val="10"/>
        <rFont val="Arial"/>
        <family val="2"/>
      </rPr>
      <t xml:space="preserve"> - Little to no fines, penalties, regulatory consequence may occur due to continuously monitoring information system for compliance with security standards
</t>
    </r>
    <r>
      <rPr>
        <b/>
        <sz val="10"/>
        <rFont val="Arial"/>
        <family val="2"/>
      </rPr>
      <t>M</t>
    </r>
    <r>
      <rPr>
        <sz val="10"/>
        <rFont val="Arial"/>
        <family val="2"/>
      </rPr>
      <t xml:space="preserve"> - Minor fines, penalties, regulatory consequence may occur due to occasionally monitoring information system for compliance with security standards
</t>
    </r>
    <r>
      <rPr>
        <b/>
        <sz val="10"/>
        <rFont val="Arial"/>
        <family val="2"/>
      </rPr>
      <t>H</t>
    </r>
    <r>
      <rPr>
        <sz val="10"/>
        <rFont val="Arial"/>
        <family val="2"/>
      </rPr>
      <t xml:space="preserve"> - Major fines, penalties, regulatory consequence  may occur due to not monitoring information systems for compliance with security standards</t>
    </r>
    <r>
      <rPr>
        <sz val="11"/>
        <rFont val="Calibri"/>
        <family val="2"/>
      </rPr>
      <t xml:space="preserve">
</t>
    </r>
  </si>
  <si>
    <r>
      <rPr>
        <b/>
        <sz val="10"/>
        <rFont val="Arial"/>
        <family val="2"/>
      </rPr>
      <t>L</t>
    </r>
    <r>
      <rPr>
        <b/>
        <sz val="7"/>
        <rFont val="Arial"/>
        <family val="2"/>
      </rPr>
      <t xml:space="preserve"> -</t>
    </r>
    <r>
      <rPr>
        <sz val="10"/>
        <rFont val="Arial"/>
        <family val="2"/>
      </rPr>
      <t xml:space="preserve"> Information security threats and vulnerabilities are unlikely to occur due to continuously monitoring information system for compliance with security standards
</t>
    </r>
    <r>
      <rPr>
        <b/>
        <sz val="10"/>
        <rFont val="Arial"/>
        <family val="2"/>
      </rPr>
      <t>M -</t>
    </r>
    <r>
      <rPr>
        <sz val="10"/>
        <rFont val="Arial"/>
        <family val="2"/>
      </rPr>
      <t xml:space="preserve"> Information security threats and vulnerabilities are likely (i.e. may occur once a year) to occur due to occasionally monitoring information system for compliance with security standards
</t>
    </r>
    <r>
      <rPr>
        <b/>
        <sz val="10"/>
        <rFont val="Arial"/>
        <family val="2"/>
      </rPr>
      <t>H -</t>
    </r>
    <r>
      <rPr>
        <sz val="10"/>
        <rFont val="Arial"/>
        <family val="2"/>
      </rPr>
      <t xml:space="preserve"> Information security threats and vulnerabilities are certain (i.e. may occur more than once a year) to occur due to not monitoring information systems for compliance with security standards</t>
    </r>
  </si>
  <si>
    <r>
      <rPr>
        <b/>
        <sz val="10"/>
        <rFont val="Arial"/>
        <family val="2"/>
      </rPr>
      <t>L</t>
    </r>
    <r>
      <rPr>
        <sz val="10"/>
        <rFont val="Arial"/>
        <family val="2"/>
      </rPr>
      <t xml:space="preserve"> - Little to no fines, penalties, regulatory consequence may occur due to a well defined plan of action and milestones to treat risk for information system, and periodically updating findings based on security activities
</t>
    </r>
    <r>
      <rPr>
        <b/>
        <sz val="10"/>
        <rFont val="Arial"/>
        <family val="2"/>
      </rPr>
      <t>M</t>
    </r>
    <r>
      <rPr>
        <sz val="10"/>
        <rFont val="Arial"/>
        <family val="2"/>
      </rPr>
      <t xml:space="preserve"> - Minor fines, penalties, regulatory consequence may occur due to a somewhat defined plan of action and milestones to treat risk for information system, and a plan of action that is not updated based on the findings from security activities
</t>
    </r>
    <r>
      <rPr>
        <b/>
        <sz val="10"/>
        <rFont val="Arial"/>
        <family val="2"/>
      </rPr>
      <t>H</t>
    </r>
    <r>
      <rPr>
        <sz val="10"/>
        <rFont val="Arial"/>
        <family val="2"/>
      </rPr>
      <t xml:space="preserve"> - Major fines, penalties, regulatory consequence  may occur due to the lack of a plan of action and milestones</t>
    </r>
    <r>
      <rPr>
        <sz val="11"/>
        <rFont val="Calibri"/>
        <family val="2"/>
      </rPr>
      <t xml:space="preserve">
</t>
    </r>
  </si>
  <si>
    <r>
      <rPr>
        <b/>
        <sz val="10"/>
        <rFont val="Arial"/>
        <family val="2"/>
      </rPr>
      <t>L</t>
    </r>
    <r>
      <rPr>
        <sz val="10"/>
        <rFont val="Arial"/>
        <family val="2"/>
      </rPr>
      <t xml:space="preserve"> - Insignificant disruptions (i.e. critical systems/processes are unavailable for less than one hour) may occur due to a well defined asset management policy
</t>
    </r>
    <r>
      <rPr>
        <b/>
        <sz val="10"/>
        <rFont val="Arial"/>
        <family val="2"/>
      </rPr>
      <t>M</t>
    </r>
    <r>
      <rPr>
        <sz val="10"/>
        <rFont val="Arial"/>
        <family val="2"/>
      </rPr>
      <t xml:space="preserve"> - Minor process disruptions (i.e. critical systems/processes are unavailable for more than one hour and less than one day) and/or data leakage may occur due to a somewhat defined asset management policy
</t>
    </r>
    <r>
      <rPr>
        <b/>
        <sz val="10"/>
        <rFont val="Arial"/>
        <family val="2"/>
      </rPr>
      <t xml:space="preserve">H - </t>
    </r>
    <r>
      <rPr>
        <sz val="10"/>
        <rFont val="Arial"/>
        <family val="2"/>
      </rPr>
      <t>Major process disruptions (i.e. critical systems/processes are unavailable for more than one day and/or adverse media coverage) and/or data leakage may occur due to the lack of a defined asset management policy</t>
    </r>
  </si>
  <si>
    <r>
      <rPr>
        <b/>
        <sz val="10"/>
        <rFont val="Arial"/>
        <family val="2"/>
      </rPr>
      <t>L -</t>
    </r>
    <r>
      <rPr>
        <sz val="10"/>
        <rFont val="Arial"/>
        <family val="2"/>
      </rPr>
      <t xml:space="preserve"> Information security threats and vulnerabilities are unlikely to occur due to the well defined roles and responsibilities for information security, and an adequate number of resources
</t>
    </r>
    <r>
      <rPr>
        <b/>
        <sz val="10"/>
        <rFont val="Arial"/>
        <family val="2"/>
      </rPr>
      <t xml:space="preserve">M </t>
    </r>
    <r>
      <rPr>
        <sz val="10"/>
        <rFont val="Arial"/>
        <family val="2"/>
      </rPr>
      <t xml:space="preserve">- Information security threats and vulnerabilities are likely (i.e. may occur once a year) to occur due to somewhat defined roles and responsibilities for information security, and a limited number of resources
</t>
    </r>
    <r>
      <rPr>
        <b/>
        <sz val="10"/>
        <rFont val="Arial"/>
        <family val="2"/>
      </rPr>
      <t>H -</t>
    </r>
    <r>
      <rPr>
        <sz val="10"/>
        <rFont val="Arial"/>
        <family val="2"/>
      </rPr>
      <t xml:space="preserve"> Information security threats and vulnerabilities are certain (i.e. may occur more than once a year) to occur due to the lack of defined roles and responsibilities, and an inadequate number of resources</t>
    </r>
  </si>
  <si>
    <r>
      <rPr>
        <b/>
        <sz val="10"/>
        <rFont val="Arial"/>
        <family val="2"/>
      </rPr>
      <t>L</t>
    </r>
    <r>
      <rPr>
        <sz val="10"/>
        <rFont val="Arial"/>
        <family val="2"/>
      </rPr>
      <t xml:space="preserve"> - Insignificant disruptions (i.e. critical systems/processes are unavailable for less than one hour) may occur due to well defined information security policies, standards, and procedures
</t>
    </r>
    <r>
      <rPr>
        <b/>
        <sz val="10"/>
        <rFont val="Arial"/>
        <family val="2"/>
      </rPr>
      <t>M</t>
    </r>
    <r>
      <rPr>
        <sz val="10"/>
        <rFont val="Arial"/>
        <family val="2"/>
      </rPr>
      <t xml:space="preserve"> - Minor process disruptions (i.e. critical systems/processes are unavailable for more than one hour and less than one day) may occur due to a somewhat defined information security policies, standards, and procedures
</t>
    </r>
    <r>
      <rPr>
        <b/>
        <sz val="10"/>
        <rFont val="Arial"/>
        <family val="2"/>
      </rPr>
      <t xml:space="preserve">H - </t>
    </r>
    <r>
      <rPr>
        <sz val="10"/>
        <rFont val="Arial"/>
        <family val="2"/>
      </rPr>
      <t>Major process disruptions (i.e. critical systems/processes are unavailable for more than one day and/or adverse media coverage) may occur due to the lack of defined information security policies, standards, and procedures</t>
    </r>
  </si>
  <si>
    <r>
      <rPr>
        <b/>
        <sz val="10"/>
        <rFont val="Arial"/>
        <family val="2"/>
      </rPr>
      <t>L</t>
    </r>
    <r>
      <rPr>
        <sz val="10"/>
        <rFont val="Arial"/>
        <family val="2"/>
      </rPr>
      <t xml:space="preserve"> - Insignificant disruptions (i.e. critical systems/processes are unavailable for less than one hour) may occur due to a well defined governance process
</t>
    </r>
    <r>
      <rPr>
        <b/>
        <sz val="10"/>
        <rFont val="Arial"/>
        <family val="2"/>
      </rPr>
      <t>M</t>
    </r>
    <r>
      <rPr>
        <sz val="10"/>
        <rFont val="Arial"/>
        <family val="2"/>
      </rPr>
      <t xml:space="preserve"> - Minor process disruptions (i.e. critical systems/processes are unavailable for more than one hour and less than one day) may occur due to a somewhat defined governance process
</t>
    </r>
    <r>
      <rPr>
        <b/>
        <sz val="10"/>
        <rFont val="Arial"/>
        <family val="2"/>
      </rPr>
      <t xml:space="preserve">H - </t>
    </r>
    <r>
      <rPr>
        <sz val="10"/>
        <rFont val="Arial"/>
        <family val="2"/>
      </rPr>
      <t>Major process disruptions (i.e. critical systems/processes are unavailable for more than one day and/or adverse media coverage) may occur  due to the lack of a defined governance process</t>
    </r>
  </si>
  <si>
    <r>
      <rPr>
        <b/>
        <sz val="10"/>
        <rFont val="Arial"/>
        <family val="2"/>
      </rPr>
      <t>L</t>
    </r>
    <r>
      <rPr>
        <sz val="10"/>
        <rFont val="Arial"/>
        <family val="2"/>
      </rPr>
      <t xml:space="preserve"> - Insignificant disruptions (i.e. critical systems/processes are unavailable for less than one hour) may occur due to a well defined security plan
</t>
    </r>
    <r>
      <rPr>
        <b/>
        <sz val="10"/>
        <rFont val="Arial"/>
        <family val="2"/>
      </rPr>
      <t>M</t>
    </r>
    <r>
      <rPr>
        <sz val="10"/>
        <rFont val="Arial"/>
        <family val="2"/>
      </rPr>
      <t xml:space="preserve"> - Minor process disruptions (i.e. critical systems/processes are unavailable for more than one hour and less than one day) may occur due to a somewhat defined security plan
</t>
    </r>
    <r>
      <rPr>
        <b/>
        <sz val="10"/>
        <rFont val="Arial"/>
        <family val="2"/>
      </rPr>
      <t xml:space="preserve">H - </t>
    </r>
    <r>
      <rPr>
        <sz val="10"/>
        <rFont val="Arial"/>
        <family val="2"/>
      </rPr>
      <t>Major process disruptions (i.e. critical systems/processes are unavailable for more than one day and/or adverse media coverage) may occur  due to the lack of a defined security plan</t>
    </r>
  </si>
  <si>
    <r>
      <rPr>
        <b/>
        <sz val="10"/>
        <rFont val="Arial"/>
        <family val="2"/>
      </rPr>
      <t>L</t>
    </r>
    <r>
      <rPr>
        <sz val="10"/>
        <rFont val="Arial"/>
        <family val="2"/>
      </rPr>
      <t xml:space="preserve"> - Insignificant disruptions (i.e. critical systems/processes are unavailable for less than one hour) may occur due to a well defined security program and roadmap
</t>
    </r>
    <r>
      <rPr>
        <b/>
        <sz val="10"/>
        <rFont val="Arial"/>
        <family val="2"/>
      </rPr>
      <t>M</t>
    </r>
    <r>
      <rPr>
        <sz val="10"/>
        <rFont val="Arial"/>
        <family val="2"/>
      </rPr>
      <t xml:space="preserve"> - Minor process disruptions (i.e. critical systems/processes are unavailable for more than one hour and less than one day) may occur due to a somewhat defined security program and roadmap
</t>
    </r>
    <r>
      <rPr>
        <b/>
        <sz val="10"/>
        <rFont val="Arial"/>
        <family val="2"/>
      </rPr>
      <t xml:space="preserve">H - </t>
    </r>
    <r>
      <rPr>
        <sz val="10"/>
        <rFont val="Arial"/>
        <family val="2"/>
      </rPr>
      <t>Major process disruptions (i.e. critical systems/processes are unavailable for more than one day and/or adverse media coverage) may occur  due to the lack of a defined security program and roadmap</t>
    </r>
  </si>
  <si>
    <r>
      <rPr>
        <b/>
        <sz val="10"/>
        <rFont val="Arial"/>
        <family val="2"/>
      </rPr>
      <t>L</t>
    </r>
    <r>
      <rPr>
        <sz val="10"/>
        <rFont val="Arial"/>
        <family val="2"/>
      </rPr>
      <t xml:space="preserve"> - Insignificant disruptions (i.e. critical systems/processes are unavailable for less than one hour) may occur due to well defined roles and responsibilities for information security, and an adequate number of resources
</t>
    </r>
    <r>
      <rPr>
        <b/>
        <sz val="10"/>
        <rFont val="Arial"/>
        <family val="2"/>
      </rPr>
      <t>M</t>
    </r>
    <r>
      <rPr>
        <sz val="10"/>
        <rFont val="Arial"/>
        <family val="2"/>
      </rPr>
      <t xml:space="preserve"> - Minor process disruptions (i.e. critical systems/processes are unavailable for more than one hour and less than one day) may occur due to a somewhat defined roles and responsibilities for information security, and a limited number of resources
</t>
    </r>
    <r>
      <rPr>
        <b/>
        <sz val="10"/>
        <rFont val="Arial"/>
        <family val="2"/>
      </rPr>
      <t xml:space="preserve">H - </t>
    </r>
    <r>
      <rPr>
        <sz val="10"/>
        <rFont val="Arial"/>
        <family val="2"/>
      </rPr>
      <t>Major process disruptions (i.e. critical systems/processes are unavailable for more than one day and/or adverse media coverage) may occur due to the lack of defined roles and responsibilities, and an inadequate number of resources</t>
    </r>
  </si>
  <si>
    <r>
      <rPr>
        <b/>
        <sz val="10"/>
        <rFont val="Arial"/>
        <family val="2"/>
      </rPr>
      <t>L</t>
    </r>
    <r>
      <rPr>
        <sz val="10"/>
        <rFont val="Arial"/>
        <family val="2"/>
      </rPr>
      <t xml:space="preserve"> - Insignificant disruptions (i.e. critical systems/processes are unavailable for less than one hour) may occur due to a well defined enterprise architecture and information security considerations
</t>
    </r>
    <r>
      <rPr>
        <b/>
        <sz val="10"/>
        <rFont val="Arial"/>
        <family val="2"/>
      </rPr>
      <t>M</t>
    </r>
    <r>
      <rPr>
        <sz val="10"/>
        <rFont val="Arial"/>
        <family val="2"/>
      </rPr>
      <t xml:space="preserve"> - Minor process disruptions (i.e. critical systems/processes are unavailable for more than one hour and less than one day) may occur due to a somewhat defined enterprise architecture and lack of information security considerations
</t>
    </r>
    <r>
      <rPr>
        <b/>
        <sz val="10"/>
        <rFont val="Arial"/>
        <family val="2"/>
      </rPr>
      <t xml:space="preserve">H - </t>
    </r>
    <r>
      <rPr>
        <sz val="10"/>
        <rFont val="Arial"/>
        <family val="2"/>
      </rPr>
      <t xml:space="preserve">Major process disruptions (i.e. critical systems/processes are unavailable for more than one day and/or adverse media coverage) may occur due to the lack of a defined enterprise architecture </t>
    </r>
  </si>
  <si>
    <r>
      <rPr>
        <b/>
        <sz val="10"/>
        <rFont val="Arial"/>
        <family val="2"/>
      </rPr>
      <t>L</t>
    </r>
    <r>
      <rPr>
        <sz val="10"/>
        <rFont val="Arial"/>
        <family val="2"/>
      </rPr>
      <t xml:space="preserve"> - Insignificant disruptions (i.e. critical systems/processes are unavailable for less than one hour) may occur due to well coordinated information security activities, and clear direction on information security responsibilities from management
</t>
    </r>
    <r>
      <rPr>
        <b/>
        <sz val="10"/>
        <rFont val="Arial"/>
        <family val="2"/>
      </rPr>
      <t>M</t>
    </r>
    <r>
      <rPr>
        <sz val="10"/>
        <rFont val="Arial"/>
        <family val="2"/>
      </rPr>
      <t xml:space="preserve"> - Minor process disruptions (i.e. critical systems/processes are unavailable for more than one hour and less than one day) may occur due to a somewhat defined information security activities, and management does not provide a clear direction on information security responsibilities
</t>
    </r>
    <r>
      <rPr>
        <b/>
        <sz val="10"/>
        <rFont val="Arial"/>
        <family val="2"/>
      </rPr>
      <t xml:space="preserve">H - </t>
    </r>
    <r>
      <rPr>
        <sz val="10"/>
        <rFont val="Arial"/>
        <family val="2"/>
      </rPr>
      <t>Major process disruptions (i.e. critical systems/processes are unavailable for more than one day and/or adverse media coverage) may occur due to the lack of coordinated information security activities</t>
    </r>
  </si>
  <si>
    <r>
      <rPr>
        <b/>
        <sz val="10"/>
        <rFont val="Arial"/>
        <family val="2"/>
      </rPr>
      <t>L</t>
    </r>
    <r>
      <rPr>
        <sz val="10"/>
        <rFont val="Arial"/>
        <family val="2"/>
      </rPr>
      <t xml:space="preserve"> - Insignificant disruptions (i.e. critical systems/processes are unavailable for less than one hour) may occur due to a well defined acceptable use policy
</t>
    </r>
    <r>
      <rPr>
        <b/>
        <sz val="10"/>
        <rFont val="Arial"/>
        <family val="2"/>
      </rPr>
      <t>M</t>
    </r>
    <r>
      <rPr>
        <sz val="10"/>
        <rFont val="Arial"/>
        <family val="2"/>
      </rPr>
      <t xml:space="preserve"> - Minor process disruptions (i.e. critical systems/processes are unavailable for more than one hour and less than one day) and/or data leakage may occur due to a somewhat defined acceptable use policy
</t>
    </r>
    <r>
      <rPr>
        <b/>
        <sz val="10"/>
        <rFont val="Arial"/>
        <family val="2"/>
      </rPr>
      <t xml:space="preserve">H - </t>
    </r>
    <r>
      <rPr>
        <sz val="10"/>
        <rFont val="Arial"/>
        <family val="2"/>
      </rPr>
      <t>Major process disruptions (i.e. critical systems/processes are unavailable for more than one day and/or adverse media coverage) and/or data leakage may occur due to the lack of a defined acceptable use policy</t>
    </r>
  </si>
  <si>
    <r>
      <rPr>
        <b/>
        <sz val="10"/>
        <rFont val="Arial"/>
        <family val="2"/>
      </rPr>
      <t>L -</t>
    </r>
    <r>
      <rPr>
        <sz val="10"/>
        <rFont val="Arial"/>
        <family val="2"/>
      </rPr>
      <t xml:space="preserve"> Information security threats and vulnerabilities are unlikely to occur due to a well defined acceptable use policy
</t>
    </r>
    <r>
      <rPr>
        <b/>
        <sz val="10"/>
        <rFont val="Arial"/>
        <family val="2"/>
      </rPr>
      <t xml:space="preserve">M </t>
    </r>
    <r>
      <rPr>
        <sz val="10"/>
        <rFont val="Arial"/>
        <family val="2"/>
      </rPr>
      <t xml:space="preserve">- Information security threats and vulnerabilities are likely (i.e. may occur once a year) to occur due to a somewhat defined acceptable use policy
</t>
    </r>
    <r>
      <rPr>
        <b/>
        <sz val="10"/>
        <rFont val="Arial"/>
        <family val="2"/>
      </rPr>
      <t>H -</t>
    </r>
    <r>
      <rPr>
        <sz val="10"/>
        <rFont val="Arial"/>
        <family val="2"/>
      </rPr>
      <t xml:space="preserve"> Information security threats and vulnerabilities are certain (i.e. may occur more than once a year) to occur due to the lack of a defined acceptable use policy</t>
    </r>
  </si>
  <si>
    <r>
      <rPr>
        <b/>
        <sz val="10"/>
        <rFont val="Arial"/>
        <family val="2"/>
      </rPr>
      <t>L -</t>
    </r>
    <r>
      <rPr>
        <sz val="10"/>
        <rFont val="Arial"/>
        <family val="2"/>
      </rPr>
      <t xml:space="preserve"> Information security threats and vulnerabilities are unlikely to occur due to a well defined asset management policy
</t>
    </r>
    <r>
      <rPr>
        <b/>
        <sz val="10"/>
        <rFont val="Arial"/>
        <family val="2"/>
      </rPr>
      <t xml:space="preserve">M </t>
    </r>
    <r>
      <rPr>
        <sz val="10"/>
        <rFont val="Arial"/>
        <family val="2"/>
      </rPr>
      <t xml:space="preserve">- Information security threats and vulnerabilities are likely (i.e. may occur once a year) to occur due to a somewhat defined asset management policy
</t>
    </r>
    <r>
      <rPr>
        <b/>
        <sz val="10"/>
        <rFont val="Arial"/>
        <family val="2"/>
      </rPr>
      <t>H -</t>
    </r>
    <r>
      <rPr>
        <sz val="10"/>
        <rFont val="Arial"/>
        <family val="2"/>
      </rPr>
      <t xml:space="preserve"> Information security threats and vulnerabilities are certain (i.e. may occur more than once a year) to occur due to the lack of a defined asset management policy</t>
    </r>
  </si>
  <si>
    <t xml:space="preserve">Documents/media relating to configuration, installation, and operation (e.g., manuals, CDs) are protected and are stored in a secure location, and are only made available to authorized personnel, administrator and user documentation for the information system.
</t>
  </si>
  <si>
    <t>Encryption controls have been deployed to ensure the authenticity and confidentiality of sessions during the transmission of confidential information (e.g., use of VPNs, dedicated lines, tunnels).</t>
  </si>
  <si>
    <r>
      <rPr>
        <b/>
        <sz val="10"/>
        <rFont val="Arial"/>
        <family val="2"/>
      </rPr>
      <t>No Gap -</t>
    </r>
    <r>
      <rPr>
        <sz val="10"/>
        <rFont val="Arial"/>
        <family val="2"/>
      </rPr>
      <t xml:space="preserve"> Compliance activities (e.g., audits, assessments or reviews) for information security  are well defined and documented, performed on a reoccurring basis, and key stakeholders are held accountable for remediating findings
</t>
    </r>
    <r>
      <rPr>
        <b/>
        <sz val="10"/>
        <rFont val="Arial"/>
        <family val="2"/>
      </rPr>
      <t xml:space="preserve">
Partial Gap - </t>
    </r>
    <r>
      <rPr>
        <sz val="10"/>
        <rFont val="Arial"/>
        <family val="2"/>
      </rPr>
      <t xml:space="preserve">Compliance activities for information security  are operationalized, performed on a periodic basis, and key stakeholders are not held accountable for remediating findings.
</t>
    </r>
    <r>
      <rPr>
        <b/>
        <sz val="10"/>
        <rFont val="Arial"/>
        <family val="2"/>
      </rPr>
      <t>Yes Gap -</t>
    </r>
    <r>
      <rPr>
        <sz val="10"/>
        <rFont val="Arial"/>
        <family val="2"/>
      </rPr>
      <t xml:space="preserve"> Compliance activities are not performed
</t>
    </r>
  </si>
  <si>
    <r>
      <rPr>
        <b/>
        <sz val="10"/>
        <rFont val="Arial"/>
        <family val="2"/>
      </rPr>
      <t xml:space="preserve">No Gap - </t>
    </r>
    <r>
      <rPr>
        <sz val="10"/>
        <rFont val="Arial"/>
        <family val="2"/>
      </rPr>
      <t xml:space="preserve">Information systems are regularly checked on a reoccurring basis for compliance  and misconfigured security settings, and automated tools (e.g., SIEM, IDS/IPS)  are utilized to monitor potential violations
</t>
    </r>
    <r>
      <rPr>
        <b/>
        <sz val="10"/>
        <rFont val="Arial"/>
        <family val="2"/>
      </rPr>
      <t>Partial Gap -</t>
    </r>
    <r>
      <rPr>
        <sz val="10"/>
        <rFont val="Arial"/>
        <family val="2"/>
      </rPr>
      <t xml:space="preserve"> Information systems are checked on a periodic basis for compliance and misconfigured security settings
</t>
    </r>
    <r>
      <rPr>
        <b/>
        <sz val="10"/>
        <rFont val="Arial"/>
        <family val="2"/>
      </rPr>
      <t xml:space="preserve">Yes Gap - </t>
    </r>
    <r>
      <rPr>
        <sz val="10"/>
        <rFont val="Arial"/>
        <family val="2"/>
      </rPr>
      <t>Information systems are not checked for compliance and misconfigured security settings, and does not utilize automated tools to monitor potential violations</t>
    </r>
  </si>
  <si>
    <r>
      <rPr>
        <b/>
        <sz val="10"/>
        <rFont val="Arial"/>
        <family val="2"/>
      </rPr>
      <t>L</t>
    </r>
    <r>
      <rPr>
        <b/>
        <sz val="7"/>
        <rFont val="Arial"/>
        <family val="2"/>
      </rPr>
      <t xml:space="preserve"> -</t>
    </r>
    <r>
      <rPr>
        <sz val="10"/>
        <rFont val="Arial"/>
        <family val="2"/>
      </rPr>
      <t xml:space="preserve"> Information security threats and vulnerabilities are unlikely to occur due to  a well defined plan of action and milestones to treat risk for information system, and periodically updating findings based on security activities
</t>
    </r>
    <r>
      <rPr>
        <b/>
        <sz val="10"/>
        <rFont val="Arial"/>
        <family val="2"/>
      </rPr>
      <t>M -</t>
    </r>
    <r>
      <rPr>
        <sz val="10"/>
        <rFont val="Arial"/>
        <family val="2"/>
      </rPr>
      <t xml:space="preserve"> Information security threats and vulnerabilities are likely (i.e. may occur once a year) to occur due to a somewhat defined plan of action and milestones to treat risk for information system, and a plan of action  is not updated based on the findings from security activities
</t>
    </r>
    <r>
      <rPr>
        <b/>
        <sz val="10"/>
        <rFont val="Arial"/>
        <family val="2"/>
      </rPr>
      <t>H -</t>
    </r>
    <r>
      <rPr>
        <sz val="10"/>
        <rFont val="Arial"/>
        <family val="2"/>
      </rPr>
      <t xml:space="preserve"> Information security threats and vulnerabilities are certain (i.e. may occur more than once a year) to occur due to  the lack of a plan of action and milestones</t>
    </r>
  </si>
  <si>
    <r>
      <rPr>
        <b/>
        <sz val="10"/>
        <rFont val="Arial"/>
        <family val="2"/>
      </rPr>
      <t>L -</t>
    </r>
    <r>
      <rPr>
        <sz val="10"/>
        <rFont val="Arial"/>
        <family val="2"/>
      </rPr>
      <t xml:space="preserve"> Little to no fines, penalties, regulatory consequence may occur due to information systems that are regularly checked on a reoccurring basis for compliance and misconfigured security settings
</t>
    </r>
    <r>
      <rPr>
        <b/>
        <sz val="10"/>
        <rFont val="Arial"/>
        <family val="2"/>
      </rPr>
      <t>M -</t>
    </r>
    <r>
      <rPr>
        <sz val="10"/>
        <rFont val="Arial"/>
        <family val="2"/>
      </rPr>
      <t xml:space="preserve"> Minor fines, penalties, regulatory consequence may occur due to information systems are checked on a periodic basis for compliance and misconfigured security settings
</t>
    </r>
    <r>
      <rPr>
        <b/>
        <sz val="10"/>
        <rFont val="Arial"/>
        <family val="2"/>
      </rPr>
      <t>H -</t>
    </r>
    <r>
      <rPr>
        <sz val="10"/>
        <rFont val="Arial"/>
        <family val="2"/>
      </rPr>
      <t xml:space="preserve"> Major fines, penalties, regulatory consequence may occur due to information systems that are not checked for compliance and misconfigured security settings
</t>
    </r>
  </si>
  <si>
    <r>
      <rPr>
        <b/>
        <sz val="10"/>
        <rFont val="Arial"/>
        <family val="2"/>
      </rPr>
      <t xml:space="preserve">L - </t>
    </r>
    <r>
      <rPr>
        <sz val="10"/>
        <rFont val="Arial"/>
        <family val="2"/>
      </rPr>
      <t xml:space="preserve">Little to no fines, penalties, regulatory consequence may occur due to the well defined and documented compliance activities
</t>
    </r>
    <r>
      <rPr>
        <b/>
        <sz val="10"/>
        <rFont val="Arial"/>
        <family val="2"/>
      </rPr>
      <t xml:space="preserve">M - </t>
    </r>
    <r>
      <rPr>
        <sz val="10"/>
        <rFont val="Arial"/>
        <family val="2"/>
      </rPr>
      <t xml:space="preserve">Minor fines, penalties, regulatory consequence may occur due to compliance activities that are operationalized, and key stakeholders are not held accountable for remediating findings
</t>
    </r>
    <r>
      <rPr>
        <b/>
        <sz val="10"/>
        <rFont val="Arial"/>
        <family val="2"/>
      </rPr>
      <t>H -</t>
    </r>
    <r>
      <rPr>
        <sz val="10"/>
        <rFont val="Arial"/>
        <family val="2"/>
      </rPr>
      <t xml:space="preserve"> Major fines, penalties, regulatory consequence may occur due to lack of compliance activities</t>
    </r>
    <r>
      <rPr>
        <b/>
        <sz val="10"/>
        <rFont val="Arial"/>
        <family val="2"/>
      </rPr>
      <t/>
    </r>
  </si>
  <si>
    <r>
      <rPr>
        <b/>
        <sz val="10"/>
        <rFont val="Arial"/>
        <family val="2"/>
      </rPr>
      <t>No Gap -</t>
    </r>
    <r>
      <rPr>
        <sz val="10"/>
        <rFont val="Arial"/>
        <family val="2"/>
      </rPr>
      <t xml:space="preserve"> Information security program is audited periodically, audit findings are effectively communicated using a correction action plan, and are resolved by management
</t>
    </r>
    <r>
      <rPr>
        <b/>
        <sz val="10"/>
        <rFont val="Arial"/>
        <family val="2"/>
      </rPr>
      <t xml:space="preserve">
Partial Gap -</t>
    </r>
    <r>
      <rPr>
        <sz val="10"/>
        <rFont val="Arial"/>
        <family val="2"/>
      </rPr>
      <t xml:space="preserve"> Information security program is audited infrequently, some audit findings are communicated using a correction action plan, and are not resolved by management
</t>
    </r>
    <r>
      <rPr>
        <b/>
        <sz val="10"/>
        <rFont val="Arial"/>
        <family val="2"/>
      </rPr>
      <t>Yes Gap -</t>
    </r>
    <r>
      <rPr>
        <sz val="10"/>
        <rFont val="Arial"/>
        <family val="2"/>
      </rPr>
      <t xml:space="preserve"> Information security program is not audited and no corrective action is developed to remediate findings</t>
    </r>
  </si>
  <si>
    <r>
      <rPr>
        <b/>
        <sz val="10"/>
        <rFont val="Arial"/>
        <family val="2"/>
      </rPr>
      <t>L -</t>
    </r>
    <r>
      <rPr>
        <sz val="10"/>
        <rFont val="Arial"/>
        <family val="2"/>
      </rPr>
      <t xml:space="preserve"> Little to no fines, penalties, regulatory consequence may occur due to an information security program that is audited periodically, audit findings are effectively communicated using a correction action plan, and are resolved by management
</t>
    </r>
    <r>
      <rPr>
        <b/>
        <sz val="10"/>
        <rFont val="Arial"/>
        <family val="2"/>
      </rPr>
      <t>M -</t>
    </r>
    <r>
      <rPr>
        <sz val="10"/>
        <rFont val="Arial"/>
        <family val="2"/>
      </rPr>
      <t xml:space="preserve"> Minor fines, penalties, regulatory consequence may occur due to an information security program that is audited infrequently, some audit findings are communicated using a correction action plan, and are not resolved by management
</t>
    </r>
    <r>
      <rPr>
        <b/>
        <sz val="10"/>
        <rFont val="Arial"/>
        <family val="2"/>
      </rPr>
      <t>H -</t>
    </r>
    <r>
      <rPr>
        <sz val="10"/>
        <rFont val="Arial"/>
        <family val="2"/>
      </rPr>
      <t xml:space="preserve"> Major fines, penalties, regulatory consequence may occur due to an information security program that is not audited and no corrective action is developed to remediate findings
</t>
    </r>
  </si>
  <si>
    <t>Information Security Guideline</t>
  </si>
  <si>
    <t>Current State 
(Please describe the current state environment as it compares to the information security guideline)</t>
  </si>
  <si>
    <r>
      <rPr>
        <b/>
        <sz val="10"/>
        <rFont val="Arial"/>
        <family val="2"/>
      </rPr>
      <t>No Gap -</t>
    </r>
    <r>
      <rPr>
        <sz val="10"/>
        <rFont val="Arial"/>
        <family val="2"/>
      </rPr>
      <t xml:space="preserve"> Procedures are well defined and documented to specify when and by whom authorities (e.g., law enforcement, supervisory authorities) should be contacted, and how security incidents should be reported
</t>
    </r>
    <r>
      <rPr>
        <b/>
        <sz val="10"/>
        <rFont val="Arial"/>
        <family val="2"/>
      </rPr>
      <t>Partial Gap -</t>
    </r>
    <r>
      <rPr>
        <sz val="10"/>
        <rFont val="Arial"/>
        <family val="2"/>
      </rPr>
      <t xml:space="preserve"> Procedures are somewhat defined and documented to specify when and by whom authorities (e.g., law enforcement, supervisory authorities) should be contacted
</t>
    </r>
    <r>
      <rPr>
        <b/>
        <sz val="10"/>
        <rFont val="Arial"/>
        <family val="2"/>
      </rPr>
      <t xml:space="preserve">Yes Gap - </t>
    </r>
    <r>
      <rPr>
        <sz val="10"/>
        <rFont val="Arial"/>
        <family val="2"/>
      </rPr>
      <t>There are no procedures defined and documented</t>
    </r>
  </si>
  <si>
    <r>
      <rPr>
        <b/>
        <sz val="10"/>
        <rFont val="Arial"/>
        <family val="2"/>
      </rPr>
      <t xml:space="preserve">No Gap - </t>
    </r>
    <r>
      <rPr>
        <sz val="10"/>
        <rFont val="Arial"/>
        <family val="2"/>
      </rPr>
      <t xml:space="preserve">Policies and procedures are well defined and documented for intellectual property and information system usage rights, and users are required to sign an acknowledgment form
</t>
    </r>
    <r>
      <rPr>
        <b/>
        <sz val="10"/>
        <rFont val="Arial"/>
        <family val="2"/>
      </rPr>
      <t xml:space="preserve">Partial Gap - </t>
    </r>
    <r>
      <rPr>
        <sz val="10"/>
        <rFont val="Arial"/>
        <family val="2"/>
      </rPr>
      <t xml:space="preserve">Policies and procedures are somewhat documented for intellectual property and information system usage rights
</t>
    </r>
    <r>
      <rPr>
        <b/>
        <sz val="10"/>
        <rFont val="Arial"/>
        <family val="2"/>
      </rPr>
      <t xml:space="preserve">Yes Gap - </t>
    </r>
    <r>
      <rPr>
        <sz val="10"/>
        <rFont val="Arial"/>
        <family val="2"/>
      </rPr>
      <t>There are no policies and procedures for intellectual property and information system usage rights</t>
    </r>
  </si>
  <si>
    <r>
      <rPr>
        <b/>
        <sz val="10"/>
        <rFont val="Arial"/>
        <family val="2"/>
      </rPr>
      <t>L -</t>
    </r>
    <r>
      <rPr>
        <sz val="10"/>
        <rFont val="Arial"/>
        <family val="2"/>
      </rPr>
      <t xml:space="preserve"> Little to no fines, penalties, regulatory consequence may occur due to the well defined and documented intellectual property and information system usage rights, and users are required to sign an acknowledgment form
</t>
    </r>
    <r>
      <rPr>
        <b/>
        <sz val="10"/>
        <rFont val="Arial"/>
        <family val="2"/>
      </rPr>
      <t>M -</t>
    </r>
    <r>
      <rPr>
        <sz val="10"/>
        <rFont val="Arial"/>
        <family val="2"/>
      </rPr>
      <t xml:space="preserve"> Minor fines, penalties, regulatory consequence may occur due to somewhat documented intellectual property and information system usage rights
</t>
    </r>
    <r>
      <rPr>
        <b/>
        <sz val="10"/>
        <rFont val="Arial"/>
        <family val="2"/>
      </rPr>
      <t xml:space="preserve">H - </t>
    </r>
    <r>
      <rPr>
        <sz val="10"/>
        <rFont val="Arial"/>
        <family val="2"/>
      </rPr>
      <t>Major fines, penalties, regulatory consequence may occur due to lack of documented intellectual property and information system usage rights</t>
    </r>
  </si>
  <si>
    <r>
      <rPr>
        <b/>
        <sz val="10"/>
        <rFont val="Arial"/>
        <family val="2"/>
      </rPr>
      <t>L -</t>
    </r>
    <r>
      <rPr>
        <sz val="10"/>
        <rFont val="Arial"/>
        <family val="2"/>
      </rPr>
      <t xml:space="preserve"> Intellectual property rights violations are unlikely to occur due to the well defined and documented intellectual property and information system usage rights, and users are required to sign an acknowledgment form
</t>
    </r>
    <r>
      <rPr>
        <b/>
        <sz val="10"/>
        <rFont val="Arial"/>
        <family val="2"/>
      </rPr>
      <t>M -</t>
    </r>
    <r>
      <rPr>
        <sz val="10"/>
        <rFont val="Arial"/>
        <family val="2"/>
      </rPr>
      <t xml:space="preserve"> Intellectual property rights violations are likely (i.e. may occur once a year) to occur due to somewhat documented intellectual property and information system usage rights
</t>
    </r>
    <r>
      <rPr>
        <b/>
        <sz val="10"/>
        <rFont val="Arial"/>
        <family val="2"/>
      </rPr>
      <t>H -</t>
    </r>
    <r>
      <rPr>
        <sz val="10"/>
        <rFont val="Arial"/>
        <family val="2"/>
      </rPr>
      <t xml:space="preserve"> Intellectual property rights violations are certain (i.e. may occur more than once a year) to occur due to lack of documented intellectual property and information system usage rights</t>
    </r>
  </si>
  <si>
    <r>
      <rPr>
        <b/>
        <sz val="10"/>
        <rFont val="Arial"/>
        <family val="2"/>
      </rPr>
      <t>L -</t>
    </r>
    <r>
      <rPr>
        <sz val="10"/>
        <rFont val="Arial"/>
        <family val="2"/>
      </rPr>
      <t xml:space="preserve"> Little to no fines, penalties, regulatory consequence may occur due to the well defined and documented procedures that specify when and by whom authorities (e.g., law enforcement, supervisory authorities) should be contacted, and how security incidents should be reported
</t>
    </r>
    <r>
      <rPr>
        <b/>
        <sz val="10"/>
        <rFont val="Arial"/>
        <family val="2"/>
      </rPr>
      <t>M -</t>
    </r>
    <r>
      <rPr>
        <sz val="10"/>
        <rFont val="Arial"/>
        <family val="2"/>
      </rPr>
      <t xml:space="preserve"> Minor fines, penalties, regulatory consequence may occur due to somewhat documented procedures to specify when and by whom authorities (e.g., law enforcement, supervisory authorities) should be contacted
</t>
    </r>
    <r>
      <rPr>
        <b/>
        <sz val="10"/>
        <rFont val="Arial"/>
        <family val="2"/>
      </rPr>
      <t xml:space="preserve">H - </t>
    </r>
    <r>
      <rPr>
        <sz val="10"/>
        <rFont val="Arial"/>
        <family val="2"/>
      </rPr>
      <t>Major fines, penalties, regulatory consequence may occur due to lack of documented procedures for contacting authorities in a timely manner</t>
    </r>
  </si>
  <si>
    <r>
      <rPr>
        <b/>
        <sz val="10"/>
        <rFont val="Arial"/>
        <family val="2"/>
      </rPr>
      <t>L -</t>
    </r>
    <r>
      <rPr>
        <sz val="10"/>
        <rFont val="Arial"/>
        <family val="2"/>
      </rPr>
      <t xml:space="preserve"> Information security threats and vulnerabilities are unlikely not to be reported due to the well defined and documented procedures that specify when and by whom authorities (e.g., law enforcement, supervisory authorities) should be contacted, and how security incidents should be reported
</t>
    </r>
    <r>
      <rPr>
        <b/>
        <sz val="10"/>
        <rFont val="Arial"/>
        <family val="2"/>
      </rPr>
      <t xml:space="preserve">M </t>
    </r>
    <r>
      <rPr>
        <sz val="10"/>
        <rFont val="Arial"/>
        <family val="2"/>
      </rPr>
      <t xml:space="preserve">- Information security threats and vulnerabilities are likely (i.e. may occur once a year) not to be reported due to somewhat documented procedures to specify when and by whom authorities (e.g., law enforcement, supervisory authorities) should be contacted
</t>
    </r>
    <r>
      <rPr>
        <b/>
        <sz val="10"/>
        <rFont val="Arial"/>
        <family val="2"/>
      </rPr>
      <t>H -</t>
    </r>
    <r>
      <rPr>
        <sz val="10"/>
        <rFont val="Arial"/>
        <family val="2"/>
      </rPr>
      <t xml:space="preserve"> Information security threats and vulnerabilities are certain (i.e. may occur more than once a year) not to be reported due to lack of documented procedures for contacting authorities in a timely manner</t>
    </r>
  </si>
  <si>
    <r>
      <rPr>
        <b/>
        <sz val="10"/>
        <rFont val="Arial"/>
        <family val="2"/>
      </rPr>
      <t xml:space="preserve">No Gap - </t>
    </r>
    <r>
      <rPr>
        <sz val="10"/>
        <rFont val="Arial"/>
        <family val="2"/>
      </rPr>
      <t xml:space="preserve">Multi-layered (e.g., surveillance technologies, key card access) security controls are implemented to protect secure areas 
</t>
    </r>
    <r>
      <rPr>
        <b/>
        <sz val="10"/>
        <rFont val="Arial"/>
        <family val="2"/>
      </rPr>
      <t xml:space="preserve">
Partial Gap -</t>
    </r>
    <r>
      <rPr>
        <sz val="10"/>
        <rFont val="Arial"/>
        <family val="2"/>
      </rPr>
      <t xml:space="preserve"> Security controls (e.g., key card access) are somewhat  implemented to protect secure areas from unauthorized parties
</t>
    </r>
    <r>
      <rPr>
        <b/>
        <sz val="10"/>
        <rFont val="Arial"/>
        <family val="2"/>
      </rPr>
      <t xml:space="preserve">Yes Gap - </t>
    </r>
    <r>
      <rPr>
        <sz val="10"/>
        <rFont val="Arial"/>
        <family val="2"/>
      </rPr>
      <t>There are no security controls to protect secure areas</t>
    </r>
  </si>
  <si>
    <r>
      <rPr>
        <b/>
        <sz val="10"/>
        <rFont val="Arial"/>
        <family val="2"/>
      </rPr>
      <t xml:space="preserve">No Gap - </t>
    </r>
    <r>
      <rPr>
        <sz val="10"/>
        <rFont val="Arial"/>
        <family val="2"/>
      </rPr>
      <t xml:space="preserve">A listing of personnel with access to sensitive areas is reviewed and documented on periodic basis
</t>
    </r>
    <r>
      <rPr>
        <b/>
        <sz val="10"/>
        <rFont val="Arial"/>
        <family val="2"/>
      </rPr>
      <t xml:space="preserve">
Partial Gap -</t>
    </r>
    <r>
      <rPr>
        <sz val="10"/>
        <rFont val="Arial"/>
        <family val="2"/>
      </rPr>
      <t xml:space="preserve"> A listing of personnel with access to sensitive areas is tracked, and not reviewed 
</t>
    </r>
    <r>
      <rPr>
        <b/>
        <sz val="10"/>
        <rFont val="Arial"/>
        <family val="2"/>
      </rPr>
      <t xml:space="preserve">Yes Gap - </t>
    </r>
    <r>
      <rPr>
        <sz val="10"/>
        <rFont val="Arial"/>
        <family val="2"/>
      </rPr>
      <t>Access to sensitive areas is not tracked</t>
    </r>
  </si>
  <si>
    <r>
      <rPr>
        <b/>
        <sz val="10"/>
        <rFont val="Arial"/>
        <family val="2"/>
      </rPr>
      <t>L -</t>
    </r>
    <r>
      <rPr>
        <sz val="10"/>
        <rFont val="Arial"/>
        <family val="2"/>
      </rPr>
      <t xml:space="preserve"> Insignificant disruptions (i.e. critical systems/processes are unavailable for less than one hour) may occur due to a listing of personnel with access to sensitive areas is reviewed and documented on periodic basis to identify unauthorized access
</t>
    </r>
    <r>
      <rPr>
        <b/>
        <sz val="10"/>
        <rFont val="Arial"/>
        <family val="2"/>
      </rPr>
      <t>M -</t>
    </r>
    <r>
      <rPr>
        <sz val="10"/>
        <rFont val="Arial"/>
        <family val="2"/>
      </rPr>
      <t xml:space="preserve"> Minor process disruptions (i.e. critical systems/processes are unavailable for more than one hour and less than one day) may occur due to a listing of personnel with access to sensitive areas is tracked, and not reviewed to identify unauthorized access
</t>
    </r>
    <r>
      <rPr>
        <b/>
        <sz val="10"/>
        <rFont val="Arial"/>
        <family val="2"/>
      </rPr>
      <t xml:space="preserve">H - </t>
    </r>
    <r>
      <rPr>
        <sz val="10"/>
        <rFont val="Arial"/>
        <family val="2"/>
      </rPr>
      <t>Major process disruptions (i.e. critical systems/processes are unavailable for more than one day and/or adverse media coverage) may occur due to the lack of security controls to unauthorized access to sensitive areas</t>
    </r>
  </si>
  <si>
    <r>
      <rPr>
        <b/>
        <sz val="10"/>
        <rFont val="Arial"/>
        <family val="2"/>
      </rPr>
      <t xml:space="preserve">L - </t>
    </r>
    <r>
      <rPr>
        <sz val="10"/>
        <rFont val="Arial"/>
        <family val="2"/>
      </rPr>
      <t xml:space="preserve">Physical assets are unlikely to be compromised due to multi-layered (e.g., surveillance technologies, key card access) security controls that are implemented to protect secure areas 
</t>
    </r>
    <r>
      <rPr>
        <b/>
        <sz val="10"/>
        <rFont val="Arial"/>
        <family val="2"/>
      </rPr>
      <t>M -</t>
    </r>
    <r>
      <rPr>
        <sz val="10"/>
        <rFont val="Arial"/>
        <family val="2"/>
      </rPr>
      <t xml:space="preserve"> Physical assets are likely (i.e. may occur once a year) to be compromised due to a listing of personnel with access to sensitive areas is tracked, and not reviewed to identify unauthorized access
</t>
    </r>
    <r>
      <rPr>
        <b/>
        <sz val="10"/>
        <rFont val="Arial"/>
        <family val="2"/>
      </rPr>
      <t xml:space="preserve">H - </t>
    </r>
    <r>
      <rPr>
        <sz val="10"/>
        <rFont val="Arial"/>
        <family val="2"/>
      </rPr>
      <t>Physical assets are certain (i.e. may occur more than once a year) to be compromised due to the lack of security controls to protect secure areas</t>
    </r>
  </si>
  <si>
    <r>
      <rPr>
        <b/>
        <sz val="10"/>
        <rFont val="Arial"/>
        <family val="2"/>
      </rPr>
      <t xml:space="preserve">L - </t>
    </r>
    <r>
      <rPr>
        <sz val="10"/>
        <rFont val="Arial"/>
        <family val="2"/>
      </rPr>
      <t xml:space="preserve">Physical assets are unlikely to be compromised due to a listing of personnel with access to sensitive areas is reviewed and documented on periodic basis to identify unauthorized access
</t>
    </r>
    <r>
      <rPr>
        <b/>
        <sz val="10"/>
        <rFont val="Arial"/>
        <family val="2"/>
      </rPr>
      <t>M -</t>
    </r>
    <r>
      <rPr>
        <sz val="10"/>
        <rFont val="Arial"/>
        <family val="2"/>
      </rPr>
      <t xml:space="preserve"> Physical assets are likely (i.e. may occur once a year) to be compromised due to security controls (e.g., key card access) that are somewhat  implemented to protect secure areas from unauthorized parties
</t>
    </r>
    <r>
      <rPr>
        <b/>
        <sz val="10"/>
        <rFont val="Arial"/>
        <family val="2"/>
      </rPr>
      <t xml:space="preserve">H - </t>
    </r>
    <r>
      <rPr>
        <sz val="10"/>
        <rFont val="Arial"/>
        <family val="2"/>
      </rPr>
      <t>Physical assets are certain (i.e. may occur more than once a year) to be compromised due to the lack of security controls to unauthorized access to sensitive areas</t>
    </r>
  </si>
  <si>
    <r>
      <rPr>
        <b/>
        <sz val="10"/>
        <rFont val="Arial"/>
        <family val="2"/>
      </rPr>
      <t>L -</t>
    </r>
    <r>
      <rPr>
        <sz val="10"/>
        <rFont val="Arial"/>
        <family val="2"/>
      </rPr>
      <t xml:space="preserve"> Insignificant disruptions (i.e. critical systems/processes are unavailable for less than one hour) may occur due to a well defined physical access control policy to protect the physical assets from unauthorized access
</t>
    </r>
    <r>
      <rPr>
        <b/>
        <sz val="10"/>
        <rFont val="Arial"/>
        <family val="2"/>
      </rPr>
      <t>M -</t>
    </r>
    <r>
      <rPr>
        <sz val="10"/>
        <rFont val="Arial"/>
        <family val="2"/>
      </rPr>
      <t xml:space="preserve"> Minor process disruptions (i.e. critical systems/processes are unavailable for more than one hour and less than one day) may occur due to a somewhat defined physical access control policy
</t>
    </r>
    <r>
      <rPr>
        <b/>
        <sz val="10"/>
        <rFont val="Arial"/>
        <family val="2"/>
      </rPr>
      <t>H -</t>
    </r>
    <r>
      <rPr>
        <sz val="10"/>
        <rFont val="Arial"/>
        <family val="2"/>
      </rPr>
      <t xml:space="preserve"> Major process disruptions (i.e. critical systems/processes are unavailable for more than one day and/or adverse media coverage) may occur due to the lack of a defined physical access control policy</t>
    </r>
  </si>
  <si>
    <r>
      <rPr>
        <b/>
        <sz val="10"/>
        <rFont val="Arial"/>
        <family val="2"/>
      </rPr>
      <t xml:space="preserve">No Gap - </t>
    </r>
    <r>
      <rPr>
        <sz val="10"/>
        <rFont val="Arial"/>
        <family val="2"/>
      </rPr>
      <t xml:space="preserve">The physical access control policy is well defined and documented to protect the physical assets from being compromised due to unauthorized physical access
</t>
    </r>
    <r>
      <rPr>
        <b/>
        <sz val="10"/>
        <rFont val="Arial"/>
        <family val="2"/>
      </rPr>
      <t xml:space="preserve">Partial Gap - </t>
    </r>
    <r>
      <rPr>
        <sz val="10"/>
        <rFont val="Arial"/>
        <family val="2"/>
      </rPr>
      <t xml:space="preserve">The physical access control policy is somewhat defined and documented    
</t>
    </r>
    <r>
      <rPr>
        <b/>
        <sz val="10"/>
        <rFont val="Arial"/>
        <family val="2"/>
      </rPr>
      <t>Yes Gap -</t>
    </r>
    <r>
      <rPr>
        <sz val="10"/>
        <rFont val="Arial"/>
        <family val="2"/>
      </rPr>
      <t xml:space="preserve"> There is no physical access control policy defined</t>
    </r>
  </si>
  <si>
    <r>
      <rPr>
        <b/>
        <sz val="10"/>
        <rFont val="Arial"/>
        <family val="2"/>
      </rPr>
      <t xml:space="preserve">No Gap - </t>
    </r>
    <r>
      <rPr>
        <sz val="10"/>
        <rFont val="Arial"/>
        <family val="2"/>
      </rPr>
      <t xml:space="preserve">Environmental protection policy is well defined and documented to protect the physical assets from being compromised due to environmental threats (e.g., fire, flood, earthquake) 
</t>
    </r>
    <r>
      <rPr>
        <b/>
        <sz val="10"/>
        <rFont val="Arial"/>
        <family val="2"/>
      </rPr>
      <t xml:space="preserve">Partial Gap - </t>
    </r>
    <r>
      <rPr>
        <sz val="10"/>
        <rFont val="Arial"/>
        <family val="2"/>
      </rPr>
      <t xml:space="preserve">Environmental protection policy  are somewhat defined and documented    
</t>
    </r>
    <r>
      <rPr>
        <b/>
        <sz val="10"/>
        <rFont val="Arial"/>
        <family val="2"/>
      </rPr>
      <t>Yes Gap -</t>
    </r>
    <r>
      <rPr>
        <sz val="10"/>
        <rFont val="Arial"/>
        <family val="2"/>
      </rPr>
      <t xml:space="preserve"> There are no environmental protection policy defined</t>
    </r>
  </si>
  <si>
    <r>
      <rPr>
        <b/>
        <sz val="10"/>
        <rFont val="Arial"/>
        <family val="2"/>
      </rPr>
      <t>L -</t>
    </r>
    <r>
      <rPr>
        <sz val="10"/>
        <rFont val="Arial"/>
        <family val="2"/>
      </rPr>
      <t xml:space="preserve"> Physical assets are unlikely to be compromised from environmental threats and hazards due to well defined a environmental protection policy and controls to protect the physical assets from being compromised due to environmental threats (e.g., fire, flood, earthquake)
</t>
    </r>
    <r>
      <rPr>
        <b/>
        <sz val="10"/>
        <rFont val="Arial"/>
        <family val="2"/>
      </rPr>
      <t>M -</t>
    </r>
    <r>
      <rPr>
        <sz val="10"/>
        <rFont val="Arial"/>
        <family val="2"/>
      </rPr>
      <t xml:space="preserve"> Physical assets are likely (i.e. may occur once a year) to be compromised from environmental threats and hazards due to a somewhat defined environmental protection policy
</t>
    </r>
    <r>
      <rPr>
        <b/>
        <sz val="10"/>
        <rFont val="Arial"/>
        <family val="2"/>
      </rPr>
      <t xml:space="preserve">H - </t>
    </r>
    <r>
      <rPr>
        <sz val="10"/>
        <rFont val="Arial"/>
        <family val="2"/>
      </rPr>
      <t xml:space="preserve">Physical assets are certain (i.e. may occur more than once a year) to be compromised from environmental threats and hazards due to the lack of a defined environmental protection policy </t>
    </r>
  </si>
  <si>
    <r>
      <rPr>
        <b/>
        <sz val="10"/>
        <rFont val="Arial"/>
        <family val="2"/>
      </rPr>
      <t>L -</t>
    </r>
    <r>
      <rPr>
        <sz val="10"/>
        <rFont val="Arial"/>
        <family val="2"/>
      </rPr>
      <t xml:space="preserve"> Insignificant disruptions (i.e. critical systems/processes are unavailable for less than one hour) may occur due to well defined a environmental protection policy and controls to protect the physical assets from being compromised due to environmental threats (e.g., fire, flood, earthquake)
</t>
    </r>
    <r>
      <rPr>
        <b/>
        <sz val="10"/>
        <rFont val="Arial"/>
        <family val="2"/>
      </rPr>
      <t>M -</t>
    </r>
    <r>
      <rPr>
        <sz val="10"/>
        <rFont val="Arial"/>
        <family val="2"/>
      </rPr>
      <t xml:space="preserve"> Minor process disruptions (i.e. critical systems/processes are unavailable for more than one hour and less than one day) may occur due to a somewhat defined environmental protection policy 
</t>
    </r>
    <r>
      <rPr>
        <b/>
        <sz val="10"/>
        <rFont val="Arial"/>
        <family val="2"/>
      </rPr>
      <t>H -</t>
    </r>
    <r>
      <rPr>
        <sz val="10"/>
        <rFont val="Arial"/>
        <family val="2"/>
      </rPr>
      <t xml:space="preserve"> Major process disruptions (i.e. critical systems/processes are unavailable for more than one day and/or adverse media coverage) may occur due to the lack of a defined environmental protection policy </t>
    </r>
  </si>
  <si>
    <r>
      <rPr>
        <b/>
        <sz val="10"/>
        <rFont val="Arial"/>
        <family val="2"/>
      </rPr>
      <t>No Gap -</t>
    </r>
    <r>
      <rPr>
        <sz val="10"/>
        <rFont val="Arial"/>
        <family val="2"/>
      </rPr>
      <t xml:space="preserve"> The capability of shutting off power to the information system or individual system components in emergency situations (e.g., utility outages), and emergency shutoff switches or devices are placed at convenient location to facilitate safe and easy access for personnel
</t>
    </r>
    <r>
      <rPr>
        <b/>
        <sz val="10"/>
        <rFont val="Arial"/>
        <family val="2"/>
      </rPr>
      <t xml:space="preserve">Partial Gap - </t>
    </r>
    <r>
      <rPr>
        <sz val="10"/>
        <rFont val="Arial"/>
        <family val="2"/>
      </rPr>
      <t xml:space="preserve">The capability of shutting off power to data center in case of an emergency situation (e.g., utility outages), however the emergency shutoff switch have not been tested 
</t>
    </r>
    <r>
      <rPr>
        <b/>
        <sz val="10"/>
        <rFont val="Arial"/>
        <family val="2"/>
      </rPr>
      <t xml:space="preserve">Yes Gap - </t>
    </r>
    <r>
      <rPr>
        <sz val="10"/>
        <rFont val="Arial"/>
        <family val="2"/>
      </rPr>
      <t xml:space="preserve">The capability shutting off power to data center in case of an emergency situation does not exist </t>
    </r>
  </si>
  <si>
    <r>
      <rPr>
        <b/>
        <sz val="10"/>
        <rFont val="Arial"/>
        <family val="2"/>
      </rPr>
      <t>L -</t>
    </r>
    <r>
      <rPr>
        <sz val="10"/>
        <rFont val="Arial"/>
        <family val="2"/>
      </rPr>
      <t xml:space="preserve"> Insignificant disruptions (i.e. critical systems/processes are unavailable for less than one hour) may occur due to the capability of shutting off power to the information system or individual system components in emergency situation
</t>
    </r>
    <r>
      <rPr>
        <b/>
        <sz val="10"/>
        <rFont val="Arial"/>
        <family val="2"/>
      </rPr>
      <t>M -</t>
    </r>
    <r>
      <rPr>
        <sz val="10"/>
        <rFont val="Arial"/>
        <family val="2"/>
      </rPr>
      <t xml:space="preserve"> Minor process disruptions (i.e. critical systems/processes are unavailable for more than one hour and less than one day) may occur due to the capability of shutting off power to data center in case of an emergency situation
</t>
    </r>
    <r>
      <rPr>
        <b/>
        <sz val="10"/>
        <rFont val="Arial"/>
        <family val="2"/>
      </rPr>
      <t xml:space="preserve">H - </t>
    </r>
    <r>
      <rPr>
        <sz val="10"/>
        <rFont val="Arial"/>
        <family val="2"/>
      </rPr>
      <t xml:space="preserve">Major process disruptions (i.e. critical systems/processes are unavailable for more than one day and/or adverse media coverage) may occur due to the lack of shutting off power to data center in case of an emergency situation </t>
    </r>
  </si>
  <si>
    <r>
      <rPr>
        <b/>
        <sz val="10"/>
        <rFont val="Arial"/>
        <family val="2"/>
      </rPr>
      <t>L -</t>
    </r>
    <r>
      <rPr>
        <sz val="10"/>
        <rFont val="Arial"/>
        <family val="2"/>
      </rPr>
      <t xml:space="preserve"> Physical assets are unlikely to be compromised from environmental threats and hazards due to the capability of shutting off power to the information system or individual system components in emergency situation
</t>
    </r>
    <r>
      <rPr>
        <b/>
        <sz val="10"/>
        <rFont val="Arial"/>
        <family val="2"/>
      </rPr>
      <t>M -</t>
    </r>
    <r>
      <rPr>
        <sz val="10"/>
        <rFont val="Arial"/>
        <family val="2"/>
      </rPr>
      <t xml:space="preserve"> Physical assets are likely (i.e. may occur once a year) to be compromised from environmental threats and hazards due to the capability of shutting off power to data center in case of an emergency situation
</t>
    </r>
    <r>
      <rPr>
        <b/>
        <sz val="10"/>
        <rFont val="Arial"/>
        <family val="2"/>
      </rPr>
      <t xml:space="preserve">H - </t>
    </r>
    <r>
      <rPr>
        <sz val="10"/>
        <rFont val="Arial"/>
        <family val="2"/>
      </rPr>
      <t xml:space="preserve">Physical assets are certain (i.e. may occur more than once a year) to be compromised from environmental threats and hazards due to the lack of shutting off power to data center in case of an emergency situation </t>
    </r>
  </si>
  <si>
    <r>
      <rPr>
        <b/>
        <sz val="10"/>
        <rFont val="Arial"/>
        <family val="2"/>
      </rPr>
      <t>L -</t>
    </r>
    <r>
      <rPr>
        <sz val="10"/>
        <rFont val="Arial"/>
        <family val="2"/>
      </rPr>
      <t xml:space="preserve"> Physical assets are unlikely to be compromised due to well defined physical access control policy to protect the physical assets from being compromised due to environmental threats (e.g., fire, flood, earthquake) and unauthorized access
</t>
    </r>
    <r>
      <rPr>
        <b/>
        <sz val="10"/>
        <rFont val="Arial"/>
        <family val="2"/>
      </rPr>
      <t>M -</t>
    </r>
    <r>
      <rPr>
        <sz val="10"/>
        <rFont val="Arial"/>
        <family val="2"/>
      </rPr>
      <t xml:space="preserve"> Physical assets are likely (i.e. may occur once a year) to be compromised due to a somewhat defined physical access control policy
</t>
    </r>
    <r>
      <rPr>
        <b/>
        <sz val="10"/>
        <rFont val="Arial"/>
        <family val="2"/>
      </rPr>
      <t xml:space="preserve">H - </t>
    </r>
    <r>
      <rPr>
        <sz val="10"/>
        <rFont val="Arial"/>
        <family val="2"/>
      </rPr>
      <t>Physical assets are certain (i.e. may occur more than once a year) to be compromised due to the lack of a defined physical access control policy</t>
    </r>
  </si>
  <si>
    <r>
      <rPr>
        <b/>
        <sz val="10"/>
        <rFont val="Arial"/>
        <family val="2"/>
      </rPr>
      <t>No Gap -</t>
    </r>
    <r>
      <rPr>
        <sz val="10"/>
        <rFont val="Arial"/>
        <family val="2"/>
      </rPr>
      <t xml:space="preserve"> Policies are well defined and formalized for the removal of property outside of the premises that include the authorization required to remove equipment, and restricts unauthorized parties access data from discarded media
</t>
    </r>
    <r>
      <rPr>
        <b/>
        <sz val="10"/>
        <rFont val="Arial"/>
        <family val="2"/>
      </rPr>
      <t>Partial Gap -</t>
    </r>
    <r>
      <rPr>
        <sz val="10"/>
        <rFont val="Arial"/>
        <family val="2"/>
      </rPr>
      <t xml:space="preserve"> Policies are somewhat defined and formalized for the removal of property outside of the premises, and restricts unauthorized parties access data from discarded media 
</t>
    </r>
    <r>
      <rPr>
        <b/>
        <sz val="10"/>
        <rFont val="Arial"/>
        <family val="2"/>
      </rPr>
      <t>Yes Gap -</t>
    </r>
    <r>
      <rPr>
        <sz val="10"/>
        <rFont val="Arial"/>
        <family val="2"/>
      </rPr>
      <t xml:space="preserve"> There are no formalized policies for removing equipment off-site
</t>
    </r>
  </si>
  <si>
    <r>
      <rPr>
        <b/>
        <sz val="10"/>
        <rFont val="Arial"/>
        <family val="2"/>
      </rPr>
      <t>L -</t>
    </r>
    <r>
      <rPr>
        <sz val="10"/>
        <rFont val="Arial"/>
        <family val="2"/>
      </rPr>
      <t xml:space="preserve"> Insignificant disruptions (i.e. critical systems/processes are unavailable for less than one hour) may occur due to policies that are well defined and formalized for the removal of property outside of the premises that include the authorization required to remove equipment
</t>
    </r>
    <r>
      <rPr>
        <b/>
        <sz val="10"/>
        <rFont val="Arial"/>
        <family val="2"/>
      </rPr>
      <t xml:space="preserve">M - </t>
    </r>
    <r>
      <rPr>
        <sz val="10"/>
        <rFont val="Arial"/>
        <family val="2"/>
      </rPr>
      <t xml:space="preserve">Minor process disruptions (i.e. critical systems/processes are unavailable for more than one hour and less than one day) may occur due to policies that are somewhat defined and formalized for the removal of property outside of the premises, and restricts unauthorized parties access data from discarded media 
</t>
    </r>
    <r>
      <rPr>
        <b/>
        <sz val="10"/>
        <rFont val="Arial"/>
        <family val="2"/>
      </rPr>
      <t xml:space="preserve">H - </t>
    </r>
    <r>
      <rPr>
        <sz val="10"/>
        <rFont val="Arial"/>
        <family val="2"/>
      </rPr>
      <t>Major process disruptions (i.e. critical systems/processes are unavailable for more than one day and/or adverse media coverage) may occur due to the lack of policies for removing equipment off-site</t>
    </r>
  </si>
  <si>
    <r>
      <rPr>
        <b/>
        <sz val="10"/>
        <rFont val="Arial"/>
        <family val="2"/>
      </rPr>
      <t>L -</t>
    </r>
    <r>
      <rPr>
        <sz val="10"/>
        <rFont val="Arial"/>
        <family val="2"/>
      </rPr>
      <t xml:space="preserve"> Physical assets are unlikely to be compromised due to well defined and formalized policies for the removal of property outside of the premises that include the authorization required to remove equipment
</t>
    </r>
    <r>
      <rPr>
        <b/>
        <sz val="10"/>
        <rFont val="Arial"/>
        <family val="2"/>
      </rPr>
      <t xml:space="preserve">M - </t>
    </r>
    <r>
      <rPr>
        <sz val="10"/>
        <rFont val="Arial"/>
        <family val="2"/>
      </rPr>
      <t xml:space="preserve">Physical assets are likely (i.e. may occur once a year) to be compromised due to policies that are somewhat defined and formalized for the removal of property outside of the premises, and restricts unauthorized parties access data from discarded media 
</t>
    </r>
    <r>
      <rPr>
        <b/>
        <sz val="10"/>
        <rFont val="Arial"/>
        <family val="2"/>
      </rPr>
      <t xml:space="preserve">H - </t>
    </r>
    <r>
      <rPr>
        <sz val="10"/>
        <rFont val="Arial"/>
        <family val="2"/>
      </rPr>
      <t>Physical assets are certain (i.e. may occur more than once a year) to be compromised due to the lack of policies for removing equipment off-site</t>
    </r>
  </si>
  <si>
    <r>
      <rPr>
        <b/>
        <sz val="10"/>
        <rFont val="Arial"/>
        <family val="2"/>
      </rPr>
      <t>L -</t>
    </r>
    <r>
      <rPr>
        <sz val="10"/>
        <rFont val="Arial"/>
        <family val="2"/>
      </rPr>
      <t xml:space="preserve"> Insignificant disruptions (i.e. critical systems/processes are unavailable for less than one hour) may occur due to multi-layered (e.g., surveillance technologies, key card access) security controls that are implemented to protect secure areas 
</t>
    </r>
    <r>
      <rPr>
        <b/>
        <sz val="10"/>
        <rFont val="Arial"/>
        <family val="2"/>
      </rPr>
      <t>M -</t>
    </r>
    <r>
      <rPr>
        <sz val="10"/>
        <rFont val="Arial"/>
        <family val="2"/>
      </rPr>
      <t xml:space="preserve"> Minor process disruptions (i.e. critical systems/processes are unavailable for more than one hour and less than one day) may occur due to security controls (e.g., key card access) that are somewhat  implemented to protect secure areas from unauthorized parties
</t>
    </r>
    <r>
      <rPr>
        <b/>
        <sz val="10"/>
        <rFont val="Arial"/>
        <family val="2"/>
      </rPr>
      <t xml:space="preserve">H - </t>
    </r>
    <r>
      <rPr>
        <sz val="10"/>
        <rFont val="Arial"/>
        <family val="2"/>
      </rPr>
      <t xml:space="preserve">Major process disruptions (i.e. critical systems/processes are unavailable for more than one day and/or adverse media coverage) may occur due to the lack of security controls to protect secure areas
</t>
    </r>
  </si>
  <si>
    <r>
      <t>L</t>
    </r>
    <r>
      <rPr>
        <sz val="10"/>
        <rFont val="Arial"/>
        <family val="2"/>
      </rPr>
      <t xml:space="preserve"> - Insignificant disruptions (i.e. critical systems/processes are unavailable for less than one hour) may occur due to a well defined incident response plan
</t>
    </r>
    <r>
      <rPr>
        <b/>
        <sz val="10"/>
        <rFont val="Arial"/>
        <family val="2"/>
      </rPr>
      <t>M</t>
    </r>
    <r>
      <rPr>
        <sz val="10"/>
        <rFont val="Arial"/>
        <family val="2"/>
      </rPr>
      <t xml:space="preserve"> - Minor process disruptions (i.e. critical systems/processes are unavailable for more than one hour and less than one day) may occur due to a somewhat defined incident response plan
</t>
    </r>
    <r>
      <rPr>
        <b/>
        <sz val="10"/>
        <rFont val="Arial"/>
        <family val="2"/>
      </rPr>
      <t>H</t>
    </r>
    <r>
      <rPr>
        <sz val="10"/>
        <rFont val="Arial"/>
        <family val="2"/>
      </rPr>
      <t xml:space="preserve"> - Major process disruptions (i.e. critical systems/processes are unavailable for more than one day and/or adverse media coverage) may occur  due to the lack of a defined incident response plan
</t>
    </r>
  </si>
  <si>
    <r>
      <t>L</t>
    </r>
    <r>
      <rPr>
        <sz val="10"/>
        <rFont val="Arial"/>
        <family val="2"/>
      </rPr>
      <t xml:space="preserve"> - Incidents are unlikely to occur due to a well defined incident response plan
</t>
    </r>
    <r>
      <rPr>
        <b/>
        <sz val="10"/>
        <rFont val="Arial"/>
        <family val="2"/>
      </rPr>
      <t>M</t>
    </r>
    <r>
      <rPr>
        <sz val="10"/>
        <rFont val="Arial"/>
        <family val="2"/>
      </rPr>
      <t xml:space="preserve"> - Incidents are likely (i.e. may occur once a year) to occur due to a somewhat defined incident response plan
</t>
    </r>
    <r>
      <rPr>
        <b/>
        <sz val="10"/>
        <rFont val="Arial"/>
        <family val="2"/>
      </rPr>
      <t>H</t>
    </r>
    <r>
      <rPr>
        <sz val="10"/>
        <rFont val="Arial"/>
        <family val="2"/>
      </rPr>
      <t xml:space="preserve"> - Incidents are certain (i.e. may occur more than once a year) to occur due to the lack of a defined incident response plan
</t>
    </r>
  </si>
  <si>
    <r>
      <t>L</t>
    </r>
    <r>
      <rPr>
        <sz val="10"/>
        <rFont val="Arial"/>
        <family val="2"/>
      </rPr>
      <t xml:space="preserve"> - Insignificant disruptions (i.e. critical systems/processes are unavailable for less than one hour) may occur if the incident response plan is fully tested and all lessons learnt are documented and communicated to the incident response personnel and incorporated in the existing plan
</t>
    </r>
    <r>
      <rPr>
        <b/>
        <sz val="10"/>
        <rFont val="Arial"/>
        <family val="2"/>
      </rPr>
      <t>M</t>
    </r>
    <r>
      <rPr>
        <sz val="10"/>
        <rFont val="Arial"/>
        <family val="2"/>
      </rPr>
      <t xml:space="preserve"> - Minor process disruptions (i.e. critical systems/processes are unavailable for more than one hour and less than one day) may occur if the incident response plan is somewhat tested and only a handful of lessons learnt and communicated to the incident response personnel and incorporated in the existing plan
</t>
    </r>
    <r>
      <rPr>
        <b/>
        <sz val="10"/>
        <rFont val="Arial"/>
        <family val="2"/>
      </rPr>
      <t>H</t>
    </r>
    <r>
      <rPr>
        <sz val="10"/>
        <rFont val="Arial"/>
        <family val="2"/>
      </rPr>
      <t xml:space="preserve"> - Major process disruptions (i.e. critical systems/processes are unavailable for more than one day and/or adverse media coverage) may occur if the incident response plan is not tested, resulting in no lessons being learnt to incorporate in the existing plan
</t>
    </r>
  </si>
  <si>
    <r>
      <t>L</t>
    </r>
    <r>
      <rPr>
        <sz val="10"/>
        <rFont val="Arial"/>
        <family val="2"/>
      </rPr>
      <t xml:space="preserve"> - Incidents are unlikely to occur due to a well defined and tested incident response plan
</t>
    </r>
    <r>
      <rPr>
        <b/>
        <sz val="10"/>
        <rFont val="Arial"/>
        <family val="2"/>
      </rPr>
      <t>M</t>
    </r>
    <r>
      <rPr>
        <sz val="10"/>
        <rFont val="Arial"/>
        <family val="2"/>
      </rPr>
      <t xml:space="preserve"> - Incidents are likely (i.e. may occur once a year) to occur due to a somewhat defined and tested incident response plan
</t>
    </r>
    <r>
      <rPr>
        <b/>
        <sz val="10"/>
        <rFont val="Arial"/>
        <family val="2"/>
      </rPr>
      <t>H</t>
    </r>
    <r>
      <rPr>
        <sz val="10"/>
        <rFont val="Arial"/>
        <family val="2"/>
      </rPr>
      <t xml:space="preserve"> - Incidents are certain (i.e. may occur more than once a year) to occur due to the lack of a defined (hence tested) incident response plan
</t>
    </r>
  </si>
  <si>
    <r>
      <t>L</t>
    </r>
    <r>
      <rPr>
        <sz val="10"/>
        <rFont val="Arial"/>
        <family val="2"/>
      </rPr>
      <t xml:space="preserve"> - System outages are unlikely to occur due to a well defined and tested patch management process
</t>
    </r>
    <r>
      <rPr>
        <b/>
        <sz val="10"/>
        <rFont val="Arial"/>
        <family val="2"/>
      </rPr>
      <t>M</t>
    </r>
    <r>
      <rPr>
        <sz val="10"/>
        <rFont val="Arial"/>
        <family val="2"/>
      </rPr>
      <t xml:space="preserve"> - System outages are likely to occur (e.g., for 1 - 2 hours) due to a somewhat defined and tested patch management process
</t>
    </r>
    <r>
      <rPr>
        <b/>
        <sz val="10"/>
        <rFont val="Arial"/>
        <family val="2"/>
      </rPr>
      <t>H</t>
    </r>
    <r>
      <rPr>
        <sz val="10"/>
        <rFont val="Arial"/>
        <family val="2"/>
      </rPr>
      <t xml:space="preserve"> - System outages are certain to occur (e.g., for more than 3 - 4 days) due to the lack of a defined and tested patch management process
</t>
    </r>
  </si>
  <si>
    <r>
      <t>L</t>
    </r>
    <r>
      <rPr>
        <sz val="10"/>
        <rFont val="Arial"/>
        <family val="2"/>
      </rPr>
      <t xml:space="preserve"> - Insignificant disruptions (i.e. critical systems/processes are unavailable for less than one hour) may occur due to a well defined vulnerability management process
</t>
    </r>
    <r>
      <rPr>
        <b/>
        <sz val="10"/>
        <rFont val="Arial"/>
        <family val="2"/>
      </rPr>
      <t>M</t>
    </r>
    <r>
      <rPr>
        <sz val="10"/>
        <rFont val="Arial"/>
        <family val="2"/>
      </rPr>
      <t xml:space="preserve"> - Minor process disruptions (i.e. critical systems/processes are unavailable for more than one hour and less than one day) may occur due to a somewhat defined vulnerability management process
</t>
    </r>
    <r>
      <rPr>
        <b/>
        <sz val="10"/>
        <rFont val="Arial"/>
        <family val="2"/>
      </rPr>
      <t>H</t>
    </r>
    <r>
      <rPr>
        <sz val="10"/>
        <rFont val="Arial"/>
        <family val="2"/>
      </rPr>
      <t xml:space="preserve"> - Major process disruptions (i.e. critical systems/processes are unavailable for more than one day and/or adverse media coverage) may occur  due to the lack of a defined vulnerability management process</t>
    </r>
  </si>
  <si>
    <r>
      <t>L</t>
    </r>
    <r>
      <rPr>
        <sz val="10"/>
        <rFont val="Arial"/>
        <family val="2"/>
      </rPr>
      <t xml:space="preserve"> - Vulnerabilities are unlikely to be discovered due to a well defined security program and roadmap
</t>
    </r>
    <r>
      <rPr>
        <b/>
        <sz val="10"/>
        <rFont val="Arial"/>
        <family val="2"/>
      </rPr>
      <t>M</t>
    </r>
    <r>
      <rPr>
        <sz val="10"/>
        <rFont val="Arial"/>
        <family val="2"/>
      </rPr>
      <t xml:space="preserve"> - Vulnerabilities are likely (i.e. may occur once a year) to occur due to a somewhat defined and tested vulnerability management process
</t>
    </r>
    <r>
      <rPr>
        <b/>
        <sz val="10"/>
        <rFont val="Arial"/>
        <family val="2"/>
      </rPr>
      <t>H</t>
    </r>
    <r>
      <rPr>
        <sz val="10"/>
        <rFont val="Arial"/>
        <family val="2"/>
      </rPr>
      <t xml:space="preserve"> - Vulnerabilities are certain (i.e. may occur more than once a year) to occur due to the lack of a defined vulnerability management process</t>
    </r>
  </si>
  <si>
    <r>
      <t>L</t>
    </r>
    <r>
      <rPr>
        <sz val="10"/>
        <rFont val="Arial"/>
        <family val="2"/>
      </rPr>
      <t xml:space="preserve"> - Insignificant instances of unauthorized / improper accesses to information systems may occur due to a well defined authorization procedure / process for assigning privileged access rights
</t>
    </r>
    <r>
      <rPr>
        <b/>
        <sz val="10"/>
        <rFont val="Arial"/>
        <family val="2"/>
      </rPr>
      <t>M</t>
    </r>
    <r>
      <rPr>
        <sz val="10"/>
        <rFont val="Arial"/>
        <family val="2"/>
      </rPr>
      <t xml:space="preserve"> - Minor instances of unauthorized / improper accesses to information systems may occur due to a somewhat defined authorization procedure / process for assigning privileged access rights
</t>
    </r>
    <r>
      <rPr>
        <b/>
        <sz val="10"/>
        <rFont val="Arial"/>
        <family val="2"/>
      </rPr>
      <t>H</t>
    </r>
    <r>
      <rPr>
        <sz val="10"/>
        <rFont val="Arial"/>
        <family val="2"/>
      </rPr>
      <t xml:space="preserve"> - Major instances of unauthorized / improper accesses to information systems may occur due to the lack of a  defined authorization procedure / process for assigning privileged access rights</t>
    </r>
  </si>
  <si>
    <r>
      <t>L</t>
    </r>
    <r>
      <rPr>
        <sz val="10"/>
        <rFont val="Arial"/>
        <family val="2"/>
      </rPr>
      <t xml:space="preserve"> - Insignificant instances of unauthorized / improper accesses to information systems via shared system resources may occur due to a well defined authorization procedure / process for assigning privileged access rights
</t>
    </r>
    <r>
      <rPr>
        <b/>
        <sz val="10"/>
        <rFont val="Arial"/>
        <family val="2"/>
      </rPr>
      <t>M</t>
    </r>
    <r>
      <rPr>
        <sz val="10"/>
        <rFont val="Arial"/>
        <family val="2"/>
      </rPr>
      <t xml:space="preserve"> - Minor instances of unauthorized / improper accesses to information systems via shared system resources may occur due to a somewhat defined authorization procedure / process for assigning privileged access rights
</t>
    </r>
    <r>
      <rPr>
        <b/>
        <sz val="10"/>
        <rFont val="Arial"/>
        <family val="2"/>
      </rPr>
      <t>H</t>
    </r>
    <r>
      <rPr>
        <sz val="10"/>
        <rFont val="Arial"/>
        <family val="2"/>
      </rPr>
      <t xml:space="preserve"> - Major instances of unauthorized / improper accesses to information systems via shared system resources may occur due to a somewhat defined authorization procedure / process for assigning privileged access rights</t>
    </r>
  </si>
  <si>
    <r>
      <rPr>
        <b/>
        <sz val="10"/>
        <rFont val="Arial"/>
        <family val="2"/>
      </rPr>
      <t>No Gap</t>
    </r>
    <r>
      <rPr>
        <sz val="10"/>
        <rFont val="Arial"/>
        <family val="2"/>
      </rPr>
      <t xml:space="preserve"> - The contingency planning policy is well defined and documented
</t>
    </r>
    <r>
      <rPr>
        <b/>
        <sz val="10"/>
        <rFont val="Arial"/>
        <family val="2"/>
      </rPr>
      <t>Partial Gap</t>
    </r>
    <r>
      <rPr>
        <sz val="10"/>
        <rFont val="Arial"/>
        <family val="2"/>
      </rPr>
      <t xml:space="preserve"> - The contingency planning policy is somewhat (e.g., procedures for responding to an emergency or other occurrences that damage critical systems is not defined) defined and documented
</t>
    </r>
    <r>
      <rPr>
        <b/>
        <sz val="10"/>
        <rFont val="Arial"/>
        <family val="2"/>
      </rPr>
      <t>Yes Gap</t>
    </r>
    <r>
      <rPr>
        <sz val="10"/>
        <rFont val="Arial"/>
        <family val="2"/>
      </rPr>
      <t xml:space="preserve"> - There is no contingency planning policy defined</t>
    </r>
  </si>
  <si>
    <r>
      <rPr>
        <b/>
        <sz val="10"/>
        <rFont val="Calibri"/>
        <family val="2"/>
      </rPr>
      <t>L</t>
    </r>
    <r>
      <rPr>
        <sz val="10"/>
        <rFont val="Calibri"/>
        <family val="2"/>
      </rPr>
      <t xml:space="preserve"> - Insignificant disruptions (i.e. critical systems/processes are unavailable for less than one hour) may occur due to a well defined contingency planning policy
</t>
    </r>
    <r>
      <rPr>
        <b/>
        <sz val="10"/>
        <rFont val="Calibri"/>
        <family val="2"/>
      </rPr>
      <t xml:space="preserve">M - </t>
    </r>
    <r>
      <rPr>
        <sz val="10"/>
        <rFont val="Calibri"/>
        <family val="2"/>
      </rPr>
      <t xml:space="preserve">Minor disruptions (i.e. critical systems/processes are unavailable for more than one hour and less than one day) may occur due to a somewhat defined contingency planning policy
</t>
    </r>
    <r>
      <rPr>
        <b/>
        <sz val="10"/>
        <rFont val="Calibri"/>
        <family val="2"/>
      </rPr>
      <t xml:space="preserve">H - </t>
    </r>
    <r>
      <rPr>
        <sz val="10"/>
        <rFont val="Calibri"/>
        <family val="2"/>
      </rPr>
      <t xml:space="preserve">Major disruptions (i.e., i.e. critical systems/processes are unavailable for more than one day) may occur as a contingency planning policy has not been defined
</t>
    </r>
  </si>
  <si>
    <r>
      <rPr>
        <b/>
        <sz val="10"/>
        <rFont val="Arial"/>
        <family val="2"/>
      </rPr>
      <t>No Gap</t>
    </r>
    <r>
      <rPr>
        <sz val="10"/>
        <rFont val="Arial"/>
        <family val="2"/>
      </rPr>
      <t xml:space="preserve"> - The contingency plan and process is well defined around training of personnel in their contingency roles and responsibilities with respect to the information system
</t>
    </r>
    <r>
      <rPr>
        <b/>
        <sz val="10"/>
        <rFont val="Arial"/>
        <family val="2"/>
      </rPr>
      <t>Partial Gap</t>
    </r>
    <r>
      <rPr>
        <sz val="10"/>
        <rFont val="Arial"/>
        <family val="2"/>
      </rPr>
      <t xml:space="preserve"> - The contingency plan and process is somewhat defined around training of personnel in their contingency roles and responsibilities with respect to the information system
</t>
    </r>
    <r>
      <rPr>
        <b/>
        <sz val="10"/>
        <rFont val="Arial"/>
        <family val="2"/>
      </rPr>
      <t>Yes Gap</t>
    </r>
    <r>
      <rPr>
        <sz val="10"/>
        <rFont val="Arial"/>
        <family val="2"/>
      </rPr>
      <t xml:space="preserve"> - The contingency plan and process have not been defined
</t>
    </r>
  </si>
  <si>
    <r>
      <rPr>
        <b/>
        <sz val="10"/>
        <rFont val="Arial"/>
        <family val="2"/>
      </rPr>
      <t>No Gap</t>
    </r>
    <r>
      <rPr>
        <sz val="10"/>
        <rFont val="Arial"/>
        <family val="2"/>
      </rPr>
      <t xml:space="preserve"> - The contingency plan for information system is well defined
</t>
    </r>
    <r>
      <rPr>
        <b/>
        <sz val="10"/>
        <rFont val="Arial"/>
        <family val="2"/>
      </rPr>
      <t>Partial Gap</t>
    </r>
    <r>
      <rPr>
        <sz val="10"/>
        <rFont val="Arial"/>
        <family val="2"/>
      </rPr>
      <t xml:space="preserve"> - The contingency plan for information system is somewhat (e.g., recovery objectives, restoration priorities, and metrics, are not defined) defined
</t>
    </r>
    <r>
      <rPr>
        <b/>
        <sz val="10"/>
        <rFont val="Arial"/>
        <family val="2"/>
      </rPr>
      <t>Yes Gap</t>
    </r>
    <r>
      <rPr>
        <sz val="10"/>
        <rFont val="Arial"/>
        <family val="2"/>
      </rPr>
      <t xml:space="preserve"> - The contingency plan for information system is not defined</t>
    </r>
  </si>
  <si>
    <r>
      <rPr>
        <b/>
        <sz val="10"/>
        <rFont val="Calibri"/>
        <family val="2"/>
      </rPr>
      <t>L</t>
    </r>
    <r>
      <rPr>
        <sz val="10"/>
        <rFont val="Calibri"/>
        <family val="2"/>
      </rPr>
      <t xml:space="preserve"> - Insignificant disruptions (i.e., critical systems/process are unavailable for less than one hour) may occur due to a well defined contingency plan for information system
</t>
    </r>
    <r>
      <rPr>
        <b/>
        <sz val="10"/>
        <rFont val="Calibri"/>
        <family val="2"/>
      </rPr>
      <t xml:space="preserve">M - </t>
    </r>
    <r>
      <rPr>
        <sz val="10"/>
        <rFont val="Calibri"/>
        <family val="2"/>
      </rPr>
      <t xml:space="preserve">Minor disruptions (i.e. critical systems/processes are unavailable for more than one hour and less than one day) may occur due to a somewhat defined contingency plan for information system
</t>
    </r>
    <r>
      <rPr>
        <b/>
        <sz val="10"/>
        <rFont val="Calibri"/>
        <family val="2"/>
      </rPr>
      <t xml:space="preserve">H - </t>
    </r>
    <r>
      <rPr>
        <sz val="10"/>
        <rFont val="Calibri"/>
        <family val="2"/>
      </rPr>
      <t>Major disruptions (i.e., i.e. critical systems/processes are unavailable for more than one day) may occur as a contingency plan for information system</t>
    </r>
  </si>
  <si>
    <r>
      <rPr>
        <b/>
        <sz val="10"/>
        <rFont val="Arial"/>
        <family val="2"/>
      </rPr>
      <t>No Gap</t>
    </r>
    <r>
      <rPr>
        <sz val="10"/>
        <rFont val="Arial"/>
        <family val="2"/>
      </rPr>
      <t xml:space="preserve"> - Data protection procedures / processes are documented
</t>
    </r>
    <r>
      <rPr>
        <b/>
        <sz val="10"/>
        <rFont val="Arial"/>
        <family val="2"/>
      </rPr>
      <t>Partial Gap</t>
    </r>
    <r>
      <rPr>
        <sz val="10"/>
        <rFont val="Arial"/>
        <family val="2"/>
      </rPr>
      <t xml:space="preserve"> - Data protection procedures / processes are somewhat (e.g., utilizing encryption / secure methods in storage of backup data to transportable media are not documented) documented
</t>
    </r>
    <r>
      <rPr>
        <b/>
        <sz val="10"/>
        <rFont val="Arial"/>
        <family val="2"/>
      </rPr>
      <t>Yes Gap</t>
    </r>
    <r>
      <rPr>
        <sz val="10"/>
        <rFont val="Arial"/>
        <family val="2"/>
      </rPr>
      <t xml:space="preserve"> - Data protection procedures / processes are not well documented
</t>
    </r>
  </si>
  <si>
    <r>
      <t>L</t>
    </r>
    <r>
      <rPr>
        <sz val="10"/>
        <rFont val="Arial"/>
        <family val="2"/>
      </rPr>
      <t xml:space="preserve"> - Insignificant disruptions (i.e. critical systems/processes are unavailable for less than one hour) have occurred due to the lack of a formalized designation of the individuals authorized to post information onto publicly accessible systems, and a well defined control to ensure that publicly accessible information does not contain nonpublic information.
</t>
    </r>
    <r>
      <rPr>
        <b/>
        <sz val="10"/>
        <rFont val="Arial"/>
        <family val="2"/>
      </rPr>
      <t xml:space="preserve">M </t>
    </r>
    <r>
      <rPr>
        <sz val="10"/>
        <rFont val="Arial"/>
        <family val="2"/>
      </rPr>
      <t xml:space="preserve">- Minor process disruptions (i.e. critical systems/processes are unavailable for more than one hour and less than one day) have occurred due to the lack of a limited designation of the individuals authorized to post information onto publicly accessible systems, and a somewhat defined control to ensure that publicly accessible information does not contain nonpublic information.
</t>
    </r>
    <r>
      <rPr>
        <b/>
        <sz val="10"/>
        <rFont val="Arial"/>
        <family val="2"/>
      </rPr>
      <t>H</t>
    </r>
    <r>
      <rPr>
        <sz val="10"/>
        <rFont val="Arial"/>
        <family val="2"/>
      </rPr>
      <t xml:space="preserve"> - Major process disruptions(i.e. critical systems/processes are unavailable for more than one day and/or adverse media coverage) have occurred due to the lack of a designation of the individuals authorized to post information onto publicly accessible systems, and a control to ensure that publicly accessible information does not contain nonpublic information
</t>
    </r>
  </si>
  <si>
    <r>
      <rPr>
        <b/>
        <sz val="10"/>
        <rFont val="Arial"/>
        <family val="2"/>
      </rPr>
      <t xml:space="preserve">L </t>
    </r>
    <r>
      <rPr>
        <sz val="10"/>
        <rFont val="Arial"/>
        <family val="2"/>
      </rPr>
      <t xml:space="preserve">- Unauthorized access to information is unlikely to occur due to a formalized designation of the individuals authorized to post information onto publicly accessible systems, and a well defined control to ensure that publicly accessible information does not contain nonpublic information.
</t>
    </r>
    <r>
      <rPr>
        <b/>
        <sz val="10"/>
        <rFont val="Arial"/>
        <family val="2"/>
      </rPr>
      <t>M</t>
    </r>
    <r>
      <rPr>
        <sz val="10"/>
        <rFont val="Arial"/>
        <family val="2"/>
      </rPr>
      <t xml:space="preserve"> - Unauthorized access to information is likely (i.e. may occur once a year) to occur due to limited designation of the individuals authorized to post information onto publicly accessible systems, and a limited control to ensure that publicly accessible information does not contain nonpublic information.
</t>
    </r>
    <r>
      <rPr>
        <b/>
        <sz val="10"/>
        <rFont val="Arial"/>
        <family val="2"/>
      </rPr>
      <t>H</t>
    </r>
    <r>
      <rPr>
        <sz val="10"/>
        <rFont val="Arial"/>
        <family val="2"/>
      </rPr>
      <t xml:space="preserve"> - Unauthorized access to information is certain (i.e. may occur more than once a year) to occur due to the lack of a designation of the individuals authorized to post information onto publicly accessible systems, and a control to ensure that publicly accessible information does not contain nonpublic information.
</t>
    </r>
  </si>
  <si>
    <r>
      <t>No Gap</t>
    </r>
    <r>
      <rPr>
        <sz val="10"/>
        <rFont val="Arial"/>
        <family val="2"/>
      </rPr>
      <t xml:space="preserve"> – A system and communications protection policy is well defined and documented
</t>
    </r>
    <r>
      <rPr>
        <b/>
        <sz val="10"/>
        <rFont val="Arial"/>
        <family val="2"/>
      </rPr>
      <t xml:space="preserve">
Partial Gap</t>
    </r>
    <r>
      <rPr>
        <sz val="10"/>
        <rFont val="Arial"/>
        <family val="2"/>
      </rPr>
      <t xml:space="preserve"> – A system and communications protection policy is somewhat defined
</t>
    </r>
    <r>
      <rPr>
        <b/>
        <sz val="10"/>
        <rFont val="Arial"/>
        <family val="2"/>
      </rPr>
      <t>Yes Gap</t>
    </r>
    <r>
      <rPr>
        <sz val="10"/>
        <rFont val="Arial"/>
        <family val="2"/>
      </rPr>
      <t xml:space="preserve"> – There is no a system and communication protection policy</t>
    </r>
  </si>
  <si>
    <r>
      <t>L</t>
    </r>
    <r>
      <rPr>
        <sz val="10"/>
        <rFont val="Arial"/>
        <family val="2"/>
      </rPr>
      <t xml:space="preserve"> - Insignificant disruptions (i.e. critical systems/processes are unavailable for less than one hour) have occurred due to the lack of a system and communication protection policy
</t>
    </r>
    <r>
      <rPr>
        <b/>
        <sz val="10"/>
        <rFont val="Arial"/>
        <family val="2"/>
      </rPr>
      <t>M</t>
    </r>
    <r>
      <rPr>
        <sz val="10"/>
        <rFont val="Arial"/>
        <family val="2"/>
      </rPr>
      <t xml:space="preserve"> - Minor process disruptions (i.e. critical systems/processes are unavailable for more than one hour and less than one day) have occurred due to the lack of a system and communication protection policy
</t>
    </r>
    <r>
      <rPr>
        <b/>
        <sz val="10"/>
        <rFont val="Arial"/>
        <family val="2"/>
      </rPr>
      <t>H</t>
    </r>
    <r>
      <rPr>
        <sz val="10"/>
        <rFont val="Arial"/>
        <family val="2"/>
      </rPr>
      <t xml:space="preserve"> - Major process disruptions (i.e. critical systems/processes are unavailable for more than one day and/or adverse media coverage) have occurred due to the lack of a system and communication protection policy
</t>
    </r>
  </si>
  <si>
    <r>
      <rPr>
        <b/>
        <sz val="10"/>
        <rFont val="Arial"/>
        <family val="2"/>
      </rPr>
      <t>L</t>
    </r>
    <r>
      <rPr>
        <sz val="10"/>
        <rFont val="Arial"/>
        <family val="2"/>
      </rPr>
      <t xml:space="preserve"> - Information security threats and vulnerabilities are unlikely to occur due to a well defined system and communications protection policy
</t>
    </r>
    <r>
      <rPr>
        <b/>
        <sz val="10"/>
        <rFont val="Arial"/>
        <family val="2"/>
      </rPr>
      <t>M</t>
    </r>
    <r>
      <rPr>
        <sz val="10"/>
        <rFont val="Arial"/>
        <family val="2"/>
      </rPr>
      <t xml:space="preserve"> - Information security threats and vulnerabilities are likely (i.e. may occur once a year) to occur due to a somewhat defined system and communications protection policy 
</t>
    </r>
    <r>
      <rPr>
        <b/>
        <sz val="10"/>
        <rFont val="Arial"/>
        <family val="2"/>
      </rPr>
      <t>H</t>
    </r>
    <r>
      <rPr>
        <sz val="10"/>
        <rFont val="Arial"/>
        <family val="2"/>
      </rPr>
      <t xml:space="preserve"> - Information security threats and vulnerabilities are certain (i.e. may occur more than once a year) to occur due to the lack of a system and communications protection policy
</t>
    </r>
  </si>
  <si>
    <r>
      <rPr>
        <b/>
        <sz val="10"/>
        <rFont val="Arial"/>
        <family val="2"/>
      </rPr>
      <t>L</t>
    </r>
    <r>
      <rPr>
        <sz val="10"/>
        <rFont val="Arial"/>
        <family val="2"/>
      </rPr>
      <t xml:space="preserve"> - Insignificant disruptions (i.e. critical systems/processes are unavailable for less than one hour) have occurred due to the lack of a well protected sensitive system configuration information
</t>
    </r>
    <r>
      <rPr>
        <b/>
        <sz val="10"/>
        <rFont val="Arial"/>
        <family val="2"/>
      </rPr>
      <t>M</t>
    </r>
    <r>
      <rPr>
        <sz val="10"/>
        <rFont val="Arial"/>
        <family val="2"/>
      </rPr>
      <t xml:space="preserve"> - Minor process disruptions (i.e. critical systems/processes are unavailable for more than one hour and less than one day) have occurred due to the lack of somewhat protected system configuration information
</t>
    </r>
    <r>
      <rPr>
        <b/>
        <sz val="10"/>
        <rFont val="Arial"/>
        <family val="2"/>
      </rPr>
      <t xml:space="preserve">
H</t>
    </r>
    <r>
      <rPr>
        <sz val="10"/>
        <rFont val="Arial"/>
        <family val="2"/>
      </rPr>
      <t xml:space="preserve"> - Major process disruptions (i.e. critical systems/processes are unavailable for more than one day and/or adverse media coverage) have occurred due to the lack of a system configuration information protection
</t>
    </r>
  </si>
  <si>
    <r>
      <rPr>
        <b/>
        <sz val="10"/>
        <rFont val="Arial"/>
        <family val="2"/>
      </rPr>
      <t>L</t>
    </r>
    <r>
      <rPr>
        <sz val="10"/>
        <rFont val="Arial"/>
        <family val="2"/>
      </rPr>
      <t xml:space="preserve"> - Insignificant disruptions (i.e. critical systems/processes are unavailable for less than one hour) have occurred due to the lack of a well defined information classification policy 
</t>
    </r>
    <r>
      <rPr>
        <b/>
        <sz val="10"/>
        <rFont val="Arial"/>
        <family val="2"/>
      </rPr>
      <t>M</t>
    </r>
    <r>
      <rPr>
        <sz val="10"/>
        <rFont val="Arial"/>
        <family val="2"/>
      </rPr>
      <t xml:space="preserve"> - Minor process disruptions (i.e. critical systems/processes are unavailable for more than one hour and less than one day) have occurred due to the lack of a somewhat defined information classification policy 
</t>
    </r>
    <r>
      <rPr>
        <b/>
        <sz val="10"/>
        <rFont val="Arial"/>
        <family val="2"/>
      </rPr>
      <t>H</t>
    </r>
    <r>
      <rPr>
        <sz val="10"/>
        <rFont val="Arial"/>
        <family val="2"/>
      </rPr>
      <t xml:space="preserve"> - Major process disruptions (i.e. critical systems/processes are unavailable for more than one day and/or adverse media coverage) have occurred due to the lack of an information classification policy
</t>
    </r>
  </si>
  <si>
    <r>
      <rPr>
        <b/>
        <sz val="10"/>
        <rFont val="Arial"/>
        <family val="2"/>
      </rPr>
      <t xml:space="preserve">L </t>
    </r>
    <r>
      <rPr>
        <sz val="10"/>
        <rFont val="Arial"/>
        <family val="2"/>
      </rPr>
      <t xml:space="preserve">- Unauthorized access to information is unlikely to occur due to a well defined information classification policy
</t>
    </r>
    <r>
      <rPr>
        <b/>
        <sz val="10"/>
        <rFont val="Arial"/>
        <family val="2"/>
      </rPr>
      <t>M</t>
    </r>
    <r>
      <rPr>
        <sz val="10"/>
        <rFont val="Arial"/>
        <family val="2"/>
      </rPr>
      <t xml:space="preserve"> - Unauthorized access to information is likely (i.e. may occur once a year) to occur due to a somewhat defined information classification policy
</t>
    </r>
    <r>
      <rPr>
        <b/>
        <sz val="10"/>
        <rFont val="Arial"/>
        <family val="2"/>
      </rPr>
      <t>H</t>
    </r>
    <r>
      <rPr>
        <sz val="10"/>
        <rFont val="Arial"/>
        <family val="2"/>
      </rPr>
      <t xml:space="preserve"> - Unauthorized access to information is certain (i.e. may occur more than once a year) to occur due to the lack of an information classification policy
</t>
    </r>
  </si>
  <si>
    <r>
      <rPr>
        <b/>
        <sz val="10"/>
        <rFont val="Arial"/>
        <family val="2"/>
      </rPr>
      <t>No Gap</t>
    </r>
    <r>
      <rPr>
        <sz val="10"/>
        <rFont val="Arial"/>
        <family val="2"/>
      </rPr>
      <t xml:space="preserve"> – There is a formalized inventory list of assets and data, and is updated periodically
</t>
    </r>
    <r>
      <rPr>
        <b/>
        <sz val="10"/>
        <rFont val="Arial"/>
        <family val="2"/>
      </rPr>
      <t xml:space="preserve">
Partial Gap</t>
    </r>
    <r>
      <rPr>
        <sz val="10"/>
        <rFont val="Arial"/>
        <family val="2"/>
      </rPr>
      <t xml:space="preserve"> – There is a limited inventory list of assets and data, and is not updated 
</t>
    </r>
    <r>
      <rPr>
        <b/>
        <sz val="10"/>
        <rFont val="Arial"/>
        <family val="2"/>
      </rPr>
      <t>Yes Gap</t>
    </r>
    <r>
      <rPr>
        <sz val="10"/>
        <rFont val="Arial"/>
        <family val="2"/>
      </rPr>
      <t xml:space="preserve"> – There is no inventory list of assets and data
</t>
    </r>
  </si>
  <si>
    <r>
      <rPr>
        <b/>
        <sz val="10"/>
        <rFont val="Arial"/>
        <family val="2"/>
      </rPr>
      <t>L</t>
    </r>
    <r>
      <rPr>
        <sz val="10"/>
        <rFont val="Arial"/>
        <family val="2"/>
      </rPr>
      <t xml:space="preserve"> - Insignificant disruptions (i.e. critical systems/processes are unavailable for less than one hour) may occur due to a formalized inventory list of assets and data and periodically updates of the asset and data inventory
</t>
    </r>
    <r>
      <rPr>
        <b/>
        <sz val="10"/>
        <rFont val="Arial"/>
        <family val="2"/>
      </rPr>
      <t>M</t>
    </r>
    <r>
      <rPr>
        <sz val="10"/>
        <rFont val="Arial"/>
        <family val="2"/>
      </rPr>
      <t xml:space="preserve"> - Minor process disruptions (i.e. critical systems/processes are unavailable for more than one hour and less than one day) may occur due to a limited inventory list of assets and data and occasionally updates of the asset and data inventory
</t>
    </r>
    <r>
      <rPr>
        <b/>
        <sz val="10"/>
        <rFont val="Arial"/>
        <family val="2"/>
      </rPr>
      <t>H</t>
    </r>
    <r>
      <rPr>
        <sz val="10"/>
        <rFont val="Arial"/>
        <family val="2"/>
      </rPr>
      <t xml:space="preserve"> - Major process disruptions (i.e. critical systems/processes are unavailable for more than one day and/or adverse media coverage) may occur due to the lack an inventory of assets and data and no method to update the asset and data inventory.
</t>
    </r>
  </si>
  <si>
    <r>
      <rPr>
        <b/>
        <sz val="10"/>
        <rFont val="Arial"/>
        <family val="2"/>
      </rPr>
      <t>L</t>
    </r>
    <r>
      <rPr>
        <sz val="10"/>
        <rFont val="Arial"/>
        <family val="2"/>
      </rPr>
      <t xml:space="preserve"> - Information security threats and vulnerabilities are unlikely to occur due to a formalized inventory list of assets and data and periodically updates
</t>
    </r>
    <r>
      <rPr>
        <b/>
        <sz val="10"/>
        <rFont val="Arial"/>
        <family val="2"/>
      </rPr>
      <t>M</t>
    </r>
    <r>
      <rPr>
        <sz val="10"/>
        <rFont val="Arial"/>
        <family val="2"/>
      </rPr>
      <t xml:space="preserve"> - Information security threats and vulnerabilities are likely (i.e. may occur once a year) to occur due to a limited inventory list of assets and data and occasionally updates.  
</t>
    </r>
    <r>
      <rPr>
        <b/>
        <sz val="10"/>
        <rFont val="Arial"/>
        <family val="2"/>
      </rPr>
      <t xml:space="preserve">
H</t>
    </r>
    <r>
      <rPr>
        <sz val="10"/>
        <rFont val="Arial"/>
        <family val="2"/>
      </rPr>
      <t xml:space="preserve"> - Information security threats and vulnerabilities are certain (i.e. may occur more than once a year) to occur due to the lack an inventory of assets and data
</t>
    </r>
  </si>
  <si>
    <r>
      <t>No Gap</t>
    </r>
    <r>
      <rPr>
        <sz val="10"/>
        <rFont val="Arial"/>
        <family val="2"/>
      </rPr>
      <t xml:space="preserve"> – Procedures for the disposal, handling, and management of removable media are well defined
</t>
    </r>
    <r>
      <rPr>
        <b/>
        <sz val="10"/>
        <rFont val="Arial"/>
        <family val="2"/>
      </rPr>
      <t>Partial Gap</t>
    </r>
    <r>
      <rPr>
        <sz val="10"/>
        <rFont val="Arial"/>
        <family val="2"/>
      </rPr>
      <t xml:space="preserve"> – Procedures for the disposal, handling, and management of removable media are somewhat defined
</t>
    </r>
    <r>
      <rPr>
        <b/>
        <sz val="10"/>
        <rFont val="Arial"/>
        <family val="2"/>
      </rPr>
      <t xml:space="preserve">
Yes Gap</t>
    </r>
    <r>
      <rPr>
        <sz val="10"/>
        <rFont val="Arial"/>
        <family val="2"/>
      </rPr>
      <t xml:space="preserve"> - There are no a procedures for the disposal, handling, and management of removable media
</t>
    </r>
  </si>
  <si>
    <r>
      <rPr>
        <b/>
        <sz val="10"/>
        <rFont val="Arial"/>
        <family val="2"/>
      </rPr>
      <t>L</t>
    </r>
    <r>
      <rPr>
        <sz val="10"/>
        <rFont val="Arial"/>
        <family val="2"/>
      </rPr>
      <t xml:space="preserve"> - Information security threats and vulnerabilities are unlikely to occur due to well defined procedures for the disposal, handling, and management of removable media
</t>
    </r>
    <r>
      <rPr>
        <b/>
        <sz val="10"/>
        <rFont val="Arial"/>
        <family val="2"/>
      </rPr>
      <t>M</t>
    </r>
    <r>
      <rPr>
        <sz val="10"/>
        <rFont val="Arial"/>
        <family val="2"/>
      </rPr>
      <t xml:space="preserve"> - Information security threats and vulnerabilities are likely (i.e. may occur once a year) to occur due to somewhat defined procedures for the disposal, handling, and management of removable media
</t>
    </r>
    <r>
      <rPr>
        <b/>
        <sz val="10"/>
        <rFont val="Arial"/>
        <family val="2"/>
      </rPr>
      <t xml:space="preserve">
H</t>
    </r>
    <r>
      <rPr>
        <sz val="10"/>
        <rFont val="Arial"/>
        <family val="2"/>
      </rPr>
      <t xml:space="preserve"> - Information security threats and vulnerabilities are certain (i.e. may occur more than once a year) to occur due to the lack procedures for the disposal, handling, and management of removable media
</t>
    </r>
  </si>
  <si>
    <r>
      <t xml:space="preserve">L </t>
    </r>
    <r>
      <rPr>
        <sz val="10"/>
        <rFont val="Arial"/>
        <family val="2"/>
      </rPr>
      <t xml:space="preserve">- Little to no fines, penalties, regulatory consequence may occur due to well defined specific process and control requirements, and formalized data flows of “private” information
</t>
    </r>
    <r>
      <rPr>
        <b/>
        <sz val="10"/>
        <rFont val="Arial"/>
        <family val="2"/>
      </rPr>
      <t>M</t>
    </r>
    <r>
      <rPr>
        <sz val="10"/>
        <rFont val="Arial"/>
        <family val="2"/>
      </rPr>
      <t xml:space="preserve"> - Minor fines, penalties, regulatory consequence may occur due to somewhat defined specific process and control requirements and limited data flows of “private” information
</t>
    </r>
    <r>
      <rPr>
        <b/>
        <sz val="10"/>
        <rFont val="Arial"/>
        <family val="2"/>
      </rPr>
      <t>H</t>
    </r>
    <r>
      <rPr>
        <sz val="10"/>
        <rFont val="Arial"/>
        <family val="2"/>
      </rPr>
      <t xml:space="preserve"> - Major fines, penalties, regulatory consequence may occur due to the lack of specific process and control requirements and limited data flows of “private” information
</t>
    </r>
  </si>
  <si>
    <r>
      <t>L</t>
    </r>
    <r>
      <rPr>
        <sz val="10"/>
        <rFont val="Arial"/>
        <family val="2"/>
      </rPr>
      <t xml:space="preserve"> - Little to no fines, penalties, regulatory consequence may occur due to a well defined list of all interfaces and modes of exchanging data with third parties
</t>
    </r>
    <r>
      <rPr>
        <b/>
        <sz val="10"/>
        <rFont val="Arial"/>
        <family val="2"/>
      </rPr>
      <t>M</t>
    </r>
    <r>
      <rPr>
        <sz val="10"/>
        <rFont val="Arial"/>
        <family val="2"/>
      </rPr>
      <t xml:space="preserve"> - Minor fines, penalties, regulatory consequence may occur due to a somewhat defined list of all interfaces and modes of exchanging data with third parties
</t>
    </r>
    <r>
      <rPr>
        <b/>
        <sz val="10"/>
        <rFont val="Arial"/>
        <family val="2"/>
      </rPr>
      <t>H</t>
    </r>
    <r>
      <rPr>
        <sz val="10"/>
        <rFont val="Arial"/>
        <family val="2"/>
      </rPr>
      <t xml:space="preserve"> - Major fines, penalties, regulatory consequence may occur due to lack of a list of all interfaces and modes of exchanging data with third parties
</t>
    </r>
  </si>
  <si>
    <r>
      <t>L</t>
    </r>
    <r>
      <rPr>
        <sz val="10"/>
        <rFont val="Arial"/>
        <family val="2"/>
      </rPr>
      <t xml:space="preserve"> - Unauthorized access to information is unlikely to occur due to formalized controls to protect media while in transit, and well defined procedures for defining the authorized transfer of media from one location to another.
</t>
    </r>
    <r>
      <rPr>
        <b/>
        <sz val="10"/>
        <rFont val="Arial"/>
        <family val="2"/>
      </rPr>
      <t xml:space="preserve">M </t>
    </r>
    <r>
      <rPr>
        <sz val="10"/>
        <rFont val="Arial"/>
        <family val="2"/>
      </rPr>
      <t xml:space="preserve">- Unauthorized access to information is likely (i.e. may occur once a year) to occur due to limited controls to protect media while in transit, and the somewhat defined procedures for defining the authorized transfer of media from one location to another.
</t>
    </r>
    <r>
      <rPr>
        <b/>
        <sz val="10"/>
        <rFont val="Arial"/>
        <family val="2"/>
      </rPr>
      <t xml:space="preserve">
H</t>
    </r>
    <r>
      <rPr>
        <sz val="10"/>
        <rFont val="Arial"/>
        <family val="2"/>
      </rPr>
      <t xml:space="preserve"> - Unauthorized access to information is certain (i.e. may occur more than once a year) to occur due to the lack of controls to protect media while in transit</t>
    </r>
    <r>
      <rPr>
        <b/>
        <sz val="10"/>
        <rFont val="Arial"/>
        <family val="2"/>
      </rPr>
      <t xml:space="preserve">
</t>
    </r>
  </si>
  <si>
    <r>
      <rPr>
        <b/>
        <sz val="10"/>
        <rFont val="Arial"/>
        <family val="2"/>
      </rPr>
      <t>L</t>
    </r>
    <r>
      <rPr>
        <sz val="10"/>
        <rFont val="Arial"/>
        <family val="2"/>
      </rPr>
      <t xml:space="preserve"> - Information security threats and vulnerabilities are unlikely to occur due to formalized procedures for cryptographic key establishment and management, and a well defined policy for issuing public key certificates.
</t>
    </r>
    <r>
      <rPr>
        <b/>
        <sz val="10"/>
        <rFont val="Arial"/>
        <family val="2"/>
      </rPr>
      <t>M</t>
    </r>
    <r>
      <rPr>
        <sz val="10"/>
        <rFont val="Arial"/>
        <family val="2"/>
      </rPr>
      <t xml:space="preserve"> - Information security threats and vulnerabilities are likely (i.e. may occur once a year) to occur due to limited procedures for cryptographic key establishment and management, and a somewhat policy for issuing public key certificates
</t>
    </r>
    <r>
      <rPr>
        <b/>
        <sz val="10"/>
        <rFont val="Arial"/>
        <family val="2"/>
      </rPr>
      <t>H</t>
    </r>
    <r>
      <rPr>
        <sz val="10"/>
        <rFont val="Arial"/>
        <family val="2"/>
      </rPr>
      <t xml:space="preserve"> - Information security threats and vulnerabilities are certain (i.e. may occur more than once a year) to occur due to the lack of procedures for cryptographic key establishment and management
</t>
    </r>
  </si>
  <si>
    <r>
      <rPr>
        <b/>
        <sz val="10"/>
        <rFont val="Arial"/>
        <family val="2"/>
      </rPr>
      <t xml:space="preserve">L </t>
    </r>
    <r>
      <rPr>
        <sz val="10"/>
        <rFont val="Arial"/>
        <family val="2"/>
      </rPr>
      <t xml:space="preserve">- Little to no fines, penalties, regulatory consequence may occur due to a well defined and documented records retention policy
</t>
    </r>
    <r>
      <rPr>
        <b/>
        <sz val="10"/>
        <rFont val="Arial"/>
        <family val="2"/>
      </rPr>
      <t>M</t>
    </r>
    <r>
      <rPr>
        <sz val="10"/>
        <rFont val="Arial"/>
        <family val="2"/>
      </rPr>
      <t xml:space="preserve"> - Minor fines, penalties, regulatory consequence may occur due to a somewhat defined records retention policy
</t>
    </r>
    <r>
      <rPr>
        <b/>
        <sz val="10"/>
        <rFont val="Arial"/>
        <family val="2"/>
      </rPr>
      <t xml:space="preserve">H </t>
    </r>
    <r>
      <rPr>
        <sz val="10"/>
        <rFont val="Arial"/>
        <family val="2"/>
      </rPr>
      <t xml:space="preserve">- Major fines, penalties, regulatory consequence may occur due to lack of a records retention policy
</t>
    </r>
  </si>
  <si>
    <r>
      <t>L</t>
    </r>
    <r>
      <rPr>
        <sz val="10"/>
        <rFont val="Arial"/>
        <family val="2"/>
      </rPr>
      <t xml:space="preserve"> - Unauthorized access to information is unlikely to occur due to a well defined list of all interfaces and modes of exchanging data with third parties
</t>
    </r>
    <r>
      <rPr>
        <b/>
        <sz val="10"/>
        <rFont val="Arial"/>
        <family val="2"/>
      </rPr>
      <t>M</t>
    </r>
    <r>
      <rPr>
        <sz val="10"/>
        <rFont val="Arial"/>
        <family val="2"/>
      </rPr>
      <t xml:space="preserve"> - Unauthorized access to information is likely (i.e. may occur once a year) to occur due to a somewhat defined list of all interfaces and modes of exchanging data with third parties
</t>
    </r>
    <r>
      <rPr>
        <b/>
        <sz val="10"/>
        <rFont val="Arial"/>
        <family val="2"/>
      </rPr>
      <t>H</t>
    </r>
    <r>
      <rPr>
        <sz val="10"/>
        <rFont val="Arial"/>
        <family val="2"/>
      </rPr>
      <t xml:space="preserve"> - Unauthorized access to information is certain (i.e. may occur more than once a year) to occur due to the lack of a list of all interfaces and modes of exchanging data with third parties
</t>
    </r>
  </si>
  <si>
    <r>
      <rPr>
        <b/>
        <sz val="10"/>
        <rFont val="Arial"/>
        <family val="2"/>
      </rPr>
      <t xml:space="preserve">L </t>
    </r>
    <r>
      <rPr>
        <sz val="10"/>
        <rFont val="Arial"/>
        <family val="2"/>
      </rPr>
      <t xml:space="preserve">- Information security threats and vulnerabilities are unlikely to occur due to a well defined and documented records retention policy
</t>
    </r>
    <r>
      <rPr>
        <b/>
        <sz val="10"/>
        <rFont val="Arial"/>
        <family val="2"/>
      </rPr>
      <t>M</t>
    </r>
    <r>
      <rPr>
        <sz val="10"/>
        <rFont val="Arial"/>
        <family val="2"/>
      </rPr>
      <t xml:space="preserve"> - Information security threats and vulnerabilities are likely (i.e. may occur once a year) to occur due to  a somewhat defined records retention policy
</t>
    </r>
    <r>
      <rPr>
        <b/>
        <sz val="10"/>
        <rFont val="Arial"/>
        <family val="2"/>
      </rPr>
      <t xml:space="preserve">H </t>
    </r>
    <r>
      <rPr>
        <sz val="10"/>
        <rFont val="Arial"/>
        <family val="2"/>
      </rPr>
      <t xml:space="preserve">- Information security threats and vulnerabilities are certain (i.e. may occur more than once a year) to occur due to the lack of a records retention policy
</t>
    </r>
  </si>
  <si>
    <r>
      <rPr>
        <b/>
        <sz val="10"/>
        <rFont val="Arial"/>
        <family val="2"/>
      </rPr>
      <t>No Gap</t>
    </r>
    <r>
      <rPr>
        <sz val="10"/>
        <rFont val="Arial"/>
        <family val="2"/>
      </rPr>
      <t xml:space="preserve">-A configuration management policy/standard is well defined and documented, and there are solutions/tools to monitor baseline configuration security settings in the configuration management policy
</t>
    </r>
    <r>
      <rPr>
        <b/>
        <sz val="10"/>
        <rFont val="Arial"/>
        <family val="2"/>
      </rPr>
      <t xml:space="preserve">
Partial Gap</t>
    </r>
    <r>
      <rPr>
        <sz val="10"/>
        <rFont val="Arial"/>
        <family val="2"/>
      </rPr>
      <t xml:space="preserve">- A configuration management policy/standard is somewhat defined; however, there are no solutions/tools to monitor baseline configuration security settings in the configuration management policy
</t>
    </r>
    <r>
      <rPr>
        <b/>
        <sz val="10"/>
        <rFont val="Arial"/>
        <family val="2"/>
      </rPr>
      <t xml:space="preserve">
Yes Gap</t>
    </r>
    <r>
      <rPr>
        <sz val="10"/>
        <rFont val="Arial"/>
        <family val="2"/>
      </rPr>
      <t xml:space="preserve">- There is no a configuration management policy/standard
</t>
    </r>
  </si>
  <si>
    <r>
      <rPr>
        <b/>
        <sz val="10"/>
        <rFont val="Arial"/>
        <family val="2"/>
      </rPr>
      <t>L</t>
    </r>
    <r>
      <rPr>
        <sz val="10"/>
        <rFont val="Arial"/>
        <family val="2"/>
      </rPr>
      <t xml:space="preserve"> - Insignificant disruptions (i.e. critical systems/processes are unavailable for less than one hour) may occur due to a well defined and documented configuration management policy, and the presence of solutions/tools to monitor baseline configuration security settings in the configuration management policy
</t>
    </r>
    <r>
      <rPr>
        <b/>
        <sz val="10"/>
        <rFont val="Arial"/>
        <family val="2"/>
      </rPr>
      <t>M</t>
    </r>
    <r>
      <rPr>
        <sz val="10"/>
        <rFont val="Arial"/>
        <family val="2"/>
      </rPr>
      <t xml:space="preserve"> - Minor process disruptions (i.e. critical systems/processes are unavailable for more than one hour and less than one day) may occur due to a somewhat defined configuration management policy
</t>
    </r>
    <r>
      <rPr>
        <b/>
        <sz val="10"/>
        <rFont val="Arial"/>
        <family val="2"/>
      </rPr>
      <t>H</t>
    </r>
    <r>
      <rPr>
        <sz val="10"/>
        <rFont val="Arial"/>
        <family val="2"/>
      </rPr>
      <t xml:space="preserve"> - Major process disruptions (i.e. critical systems/processes are unavailable for more than one day and/or adverse media coverage) may occur due to the lack of a configuration management policy
</t>
    </r>
  </si>
  <si>
    <r>
      <rPr>
        <b/>
        <sz val="10"/>
        <rFont val="Arial"/>
        <family val="2"/>
      </rPr>
      <t xml:space="preserve">L </t>
    </r>
    <r>
      <rPr>
        <sz val="10"/>
        <rFont val="Arial"/>
        <family val="2"/>
      </rPr>
      <t xml:space="preserve">– Unauthorized changes to baseline configuration security settings unlikely to occur due to a well defined and documented configuration management policy, and the presence of solutions/tools to monitor baseline configuration security settings in the configuration management policy
</t>
    </r>
    <r>
      <rPr>
        <b/>
        <sz val="10"/>
        <rFont val="Arial"/>
        <family val="2"/>
      </rPr>
      <t>M</t>
    </r>
    <r>
      <rPr>
        <sz val="10"/>
        <rFont val="Arial"/>
        <family val="2"/>
      </rPr>
      <t xml:space="preserve"> – Unauthorized changes to baseline configuration security settings are likely (i.e. may occur once a year) to occur due to a somewhat defined configuration management policy
</t>
    </r>
    <r>
      <rPr>
        <b/>
        <sz val="10"/>
        <rFont val="Arial"/>
        <family val="2"/>
      </rPr>
      <t xml:space="preserve">H </t>
    </r>
    <r>
      <rPr>
        <sz val="10"/>
        <rFont val="Arial"/>
        <family val="2"/>
      </rPr>
      <t xml:space="preserve">- Unauthorized changes to baseline configuration security settings are certain (i.e. may occur more than once a year) to occur due to lack of a configuration management policy
</t>
    </r>
  </si>
  <si>
    <r>
      <rPr>
        <b/>
        <sz val="10"/>
        <rFont val="Arial"/>
        <family val="2"/>
      </rPr>
      <t>No Gap</t>
    </r>
    <r>
      <rPr>
        <sz val="10"/>
        <rFont val="Arial"/>
        <family val="2"/>
      </rPr>
      <t xml:space="preserve">- A change management process is well defined
</t>
    </r>
    <r>
      <rPr>
        <b/>
        <sz val="10"/>
        <rFont val="Arial"/>
        <family val="2"/>
      </rPr>
      <t xml:space="preserve">
Partial Gap</t>
    </r>
    <r>
      <rPr>
        <sz val="10"/>
        <rFont val="Arial"/>
        <family val="2"/>
      </rPr>
      <t xml:space="preserve">- A change management process is somewhat defined
</t>
    </r>
    <r>
      <rPr>
        <b/>
        <sz val="10"/>
        <rFont val="Arial"/>
        <family val="2"/>
      </rPr>
      <t>Yes Gap</t>
    </r>
    <r>
      <rPr>
        <sz val="10"/>
        <rFont val="Arial"/>
        <family val="2"/>
      </rPr>
      <t xml:space="preserve">- There is no a change management process
</t>
    </r>
  </si>
  <si>
    <r>
      <rPr>
        <b/>
        <sz val="10"/>
        <rFont val="Arial"/>
        <family val="2"/>
      </rPr>
      <t>L</t>
    </r>
    <r>
      <rPr>
        <sz val="10"/>
        <rFont val="Arial"/>
        <family val="2"/>
      </rPr>
      <t xml:space="preserve"> - Insignificant disruptions (i.e. critical systems/processes are unavailable for less than one hour) may occur due to a well defined change management process
</t>
    </r>
    <r>
      <rPr>
        <b/>
        <sz val="10"/>
        <rFont val="Arial"/>
        <family val="2"/>
      </rPr>
      <t>M</t>
    </r>
    <r>
      <rPr>
        <sz val="10"/>
        <rFont val="Arial"/>
        <family val="2"/>
      </rPr>
      <t xml:space="preserve"> - Minor process disruptions (i.e. critical systems/processes are unavailable for more than one hour and less than one day) may occur due to a somewhat defined change management process
</t>
    </r>
    <r>
      <rPr>
        <b/>
        <sz val="10"/>
        <rFont val="Arial"/>
        <family val="2"/>
      </rPr>
      <t>H</t>
    </r>
    <r>
      <rPr>
        <sz val="10"/>
        <rFont val="Arial"/>
        <family val="2"/>
      </rPr>
      <t xml:space="preserve"> - Major process disruptions (i.e. critical systems/processes are unavailable for more than one day and/or adverse media coverage) may occur due to the lack a change management process
</t>
    </r>
  </si>
  <si>
    <r>
      <rPr>
        <b/>
        <sz val="10"/>
        <rFont val="Arial"/>
        <family val="2"/>
      </rPr>
      <t>L</t>
    </r>
    <r>
      <rPr>
        <sz val="10"/>
        <rFont val="Arial"/>
        <family val="2"/>
      </rPr>
      <t xml:space="preserve"> - Unauthorized changes to production systems are unlikely to occur due to a well defined change management process
</t>
    </r>
    <r>
      <rPr>
        <b/>
        <sz val="10"/>
        <rFont val="Arial"/>
        <family val="2"/>
      </rPr>
      <t>M</t>
    </r>
    <r>
      <rPr>
        <sz val="10"/>
        <rFont val="Arial"/>
        <family val="2"/>
      </rPr>
      <t xml:space="preserve"> - Unauthorized changes to production systems are likely (i.e. may occur once a year) to occur due to a somewhat defined change management process
</t>
    </r>
    <r>
      <rPr>
        <b/>
        <sz val="10"/>
        <rFont val="Arial"/>
        <family val="2"/>
      </rPr>
      <t>H</t>
    </r>
    <r>
      <rPr>
        <sz val="10"/>
        <rFont val="Arial"/>
        <family val="2"/>
      </rPr>
      <t xml:space="preserve"> - Unauthorized changes to production systems are certain (i.e. may occur more than once a year) to occur due to the lack of a change management process
</t>
    </r>
  </si>
  <si>
    <r>
      <rPr>
        <b/>
        <sz val="10"/>
        <rFont val="Arial"/>
        <family val="2"/>
      </rPr>
      <t>No Gap</t>
    </r>
    <r>
      <rPr>
        <sz val="10"/>
        <rFont val="Arial"/>
        <family val="2"/>
      </rPr>
      <t xml:space="preserve">- A process for emergency changes is well defined
</t>
    </r>
    <r>
      <rPr>
        <b/>
        <sz val="10"/>
        <rFont val="Arial"/>
        <family val="2"/>
      </rPr>
      <t>Partial Gap</t>
    </r>
    <r>
      <rPr>
        <sz val="10"/>
        <rFont val="Arial"/>
        <family val="2"/>
      </rPr>
      <t xml:space="preserve">- A process for emergency changes is somewhat defined
</t>
    </r>
    <r>
      <rPr>
        <b/>
        <sz val="10"/>
        <rFont val="Arial"/>
        <family val="2"/>
      </rPr>
      <t>Yes Gap</t>
    </r>
    <r>
      <rPr>
        <sz val="10"/>
        <rFont val="Arial"/>
        <family val="2"/>
      </rPr>
      <t xml:space="preserve">- There is no a process for emergency changes
</t>
    </r>
  </si>
  <si>
    <r>
      <rPr>
        <b/>
        <sz val="10"/>
        <rFont val="Arial"/>
        <family val="2"/>
      </rPr>
      <t>L</t>
    </r>
    <r>
      <rPr>
        <sz val="10"/>
        <rFont val="Arial"/>
        <family val="2"/>
      </rPr>
      <t xml:space="preserve"> - Insignificant disruptions (i.e. critical systems/processes are unavailable for less than one hour) may occur due to a well defined process for emergency changes
</t>
    </r>
    <r>
      <rPr>
        <b/>
        <sz val="10"/>
        <rFont val="Arial"/>
        <family val="2"/>
      </rPr>
      <t>M</t>
    </r>
    <r>
      <rPr>
        <sz val="10"/>
        <rFont val="Arial"/>
        <family val="2"/>
      </rPr>
      <t xml:space="preserve"> - Minor process disruptions (i.e. critical systems/processes are unavailable for more than one hour and less than one day) may occur due to a somewhat defined process for emergency changes
</t>
    </r>
    <r>
      <rPr>
        <b/>
        <sz val="10"/>
        <rFont val="Arial"/>
        <family val="2"/>
      </rPr>
      <t>H</t>
    </r>
    <r>
      <rPr>
        <sz val="10"/>
        <rFont val="Arial"/>
        <family val="2"/>
      </rPr>
      <t xml:space="preserve"> - Major process disruptions (i.e. critical systems/processes are unavailable for more than one day and/or adverse media coverage) may occur due to the lack of a process for emergency changes
</t>
    </r>
  </si>
  <si>
    <r>
      <rPr>
        <b/>
        <sz val="10"/>
        <rFont val="Arial"/>
        <family val="2"/>
      </rPr>
      <t xml:space="preserve">L </t>
    </r>
    <r>
      <rPr>
        <sz val="10"/>
        <rFont val="Arial"/>
        <family val="2"/>
      </rPr>
      <t xml:space="preserve">- Unauthorized changes to production systems are unlikely to occur due to a well defined process for emergency changes
</t>
    </r>
    <r>
      <rPr>
        <b/>
        <sz val="10"/>
        <rFont val="Arial"/>
        <family val="2"/>
      </rPr>
      <t xml:space="preserve">
M</t>
    </r>
    <r>
      <rPr>
        <sz val="10"/>
        <rFont val="Arial"/>
        <family val="2"/>
      </rPr>
      <t xml:space="preserve"> - Unauthorized changes to production systems are likely (i.e. may occur once a year) to occur due to a somewhat defined process for emergency changes
</t>
    </r>
    <r>
      <rPr>
        <b/>
        <sz val="10"/>
        <rFont val="Arial"/>
        <family val="2"/>
      </rPr>
      <t>H</t>
    </r>
    <r>
      <rPr>
        <sz val="10"/>
        <rFont val="Arial"/>
        <family val="2"/>
      </rPr>
      <t xml:space="preserve"> - Unauthorized changes to production systems are certain (i.e. may occur more than once a year) to occur due to the lack of a process for emergency changes
</t>
    </r>
  </si>
  <si>
    <r>
      <rPr>
        <b/>
        <sz val="10"/>
        <rFont val="Arial"/>
        <family val="2"/>
      </rPr>
      <t>L</t>
    </r>
    <r>
      <rPr>
        <sz val="10"/>
        <rFont val="Arial"/>
        <family val="2"/>
      </rPr>
      <t xml:space="preserve"> – Unauthorized changes to production systems are unlikely to occur due to a well defined security implementation process and formalized acceptance criteria  
</t>
    </r>
    <r>
      <rPr>
        <b/>
        <sz val="10"/>
        <rFont val="Arial"/>
        <family val="2"/>
      </rPr>
      <t>M</t>
    </r>
    <r>
      <rPr>
        <sz val="10"/>
        <rFont val="Arial"/>
        <family val="2"/>
      </rPr>
      <t xml:space="preserve"> - Unauthorized changes to production systems are likely (i.e. may occur once a year) to occur due to a somewhat security implementation process and limited acceptance criteria  
</t>
    </r>
    <r>
      <rPr>
        <b/>
        <sz val="10"/>
        <rFont val="Arial"/>
        <family val="2"/>
      </rPr>
      <t>H</t>
    </r>
    <r>
      <rPr>
        <sz val="10"/>
        <rFont val="Arial"/>
        <family val="2"/>
      </rPr>
      <t xml:space="preserve"> - Unauthorized changes to production systems are certain (i.e. may occur more than once a year) to occur due to the lack of a security implementation process and the  acceptance criteria   
</t>
    </r>
  </si>
  <si>
    <r>
      <t>No Gap</t>
    </r>
    <r>
      <rPr>
        <sz val="10"/>
        <rFont val="Arial"/>
        <family val="2"/>
      </rPr>
      <t xml:space="preserve">-There are automated tools to detect unauthorized changes to software and information in applications, and security controls (e.g., encryption, anonymization) to protect production data
</t>
    </r>
    <r>
      <rPr>
        <b/>
        <sz val="10"/>
        <rFont val="Arial"/>
        <family val="2"/>
      </rPr>
      <t>Partial Gap</t>
    </r>
    <r>
      <rPr>
        <sz val="10"/>
        <rFont val="Arial"/>
        <family val="2"/>
      </rPr>
      <t xml:space="preserve">- There are manual tools to detect unauthorized changes to software and information in applications; however, there are no security controls to protect production data
</t>
    </r>
    <r>
      <rPr>
        <b/>
        <sz val="10"/>
        <rFont val="Arial"/>
        <family val="2"/>
      </rPr>
      <t>Yes Gap</t>
    </r>
    <r>
      <rPr>
        <sz val="10"/>
        <rFont val="Arial"/>
        <family val="2"/>
      </rPr>
      <t xml:space="preserve">- There are no tools to detect unauthorized changes to software and information in applications  
</t>
    </r>
  </si>
  <si>
    <r>
      <rPr>
        <b/>
        <sz val="10"/>
        <rFont val="Arial"/>
        <family val="2"/>
      </rPr>
      <t>L</t>
    </r>
    <r>
      <rPr>
        <sz val="10"/>
        <rFont val="Arial"/>
        <family val="2"/>
      </rPr>
      <t xml:space="preserve"> - Insignificant disruptions (i.e. critical systems/processes are unavailable for less than one hour) may occur due to the presence of automated tools to detect unauthorized changes to software and information in applications,  security controls (e.g., encryption, anonymization) to protect production data
</t>
    </r>
    <r>
      <rPr>
        <b/>
        <sz val="10"/>
        <rFont val="Arial"/>
        <family val="2"/>
      </rPr>
      <t>M</t>
    </r>
    <r>
      <rPr>
        <sz val="10"/>
        <rFont val="Arial"/>
        <family val="2"/>
      </rPr>
      <t xml:space="preserve"> - Minor process disruptions (i.e. critical systems/processes are unavailable for more than one hour and less than one day) may occur due to the presence of manual tools to detect unauthorized changes to software and information in applications
</t>
    </r>
    <r>
      <rPr>
        <b/>
        <sz val="10"/>
        <rFont val="Arial"/>
        <family val="2"/>
      </rPr>
      <t>H</t>
    </r>
    <r>
      <rPr>
        <sz val="10"/>
        <rFont val="Arial"/>
        <family val="2"/>
      </rPr>
      <t xml:space="preserve"> - Major process disruptions (i.e. critical systems/processes are unavailable for more than one day and/or adverse media coverage) may occur due to the lack of tools to detect unauthorized changes to software and information in applications 
</t>
    </r>
  </si>
  <si>
    <r>
      <rPr>
        <b/>
        <sz val="10"/>
        <rFont val="Arial"/>
        <family val="2"/>
      </rPr>
      <t>L</t>
    </r>
    <r>
      <rPr>
        <sz val="10"/>
        <rFont val="Arial"/>
        <family val="2"/>
      </rPr>
      <t xml:space="preserve"> - Unauthorized changes to software and information in applications are unlikely to occur due to the automated tools and  security controls (e.g., encryption, anonymization) 
</t>
    </r>
    <r>
      <rPr>
        <b/>
        <sz val="10"/>
        <rFont val="Arial"/>
        <family val="2"/>
      </rPr>
      <t>M</t>
    </r>
    <r>
      <rPr>
        <sz val="10"/>
        <rFont val="Arial"/>
        <family val="2"/>
      </rPr>
      <t xml:space="preserve"> - Unauthorized changes to software and information in applications are likely (i.e. may occur once a year) to occur due to the manual tools 
</t>
    </r>
    <r>
      <rPr>
        <b/>
        <sz val="10"/>
        <rFont val="Arial"/>
        <family val="2"/>
      </rPr>
      <t xml:space="preserve">H </t>
    </r>
    <r>
      <rPr>
        <sz val="10"/>
        <rFont val="Arial"/>
        <family val="2"/>
      </rPr>
      <t xml:space="preserve">- Unauthorized changes to software and information in applications are certain (i.e. may occur more than once a year) to occur due to the lack of tools to detect unauthorized changes to software and information in applications,  and security controls to protect production data
</t>
    </r>
  </si>
  <si>
    <r>
      <t xml:space="preserve">L </t>
    </r>
    <r>
      <rPr>
        <sz val="10"/>
        <rFont val="Arial"/>
        <family val="2"/>
      </rPr>
      <t xml:space="preserve">- Insignificant disruptions (i.e. critical systems/processes are unavailable for less than one hour) may occur due to a formalized and documented system development life cycle methodology 
</t>
    </r>
    <r>
      <rPr>
        <b/>
        <sz val="10"/>
        <rFont val="Arial"/>
        <family val="2"/>
      </rPr>
      <t>M</t>
    </r>
    <r>
      <rPr>
        <sz val="10"/>
        <rFont val="Arial"/>
        <family val="2"/>
      </rPr>
      <t xml:space="preserve"> - Minor process disruptions (i.e. critical systems/processes are unavailable for more than one hour and less than one day) may occur due to a limited system development life cycle methodology 
</t>
    </r>
    <r>
      <rPr>
        <b/>
        <sz val="10"/>
        <rFont val="Arial"/>
        <family val="2"/>
      </rPr>
      <t>H</t>
    </r>
    <r>
      <rPr>
        <sz val="10"/>
        <rFont val="Arial"/>
        <family val="2"/>
      </rPr>
      <t xml:space="preserve"> - Major process disruptions (i.e. critical systems/processes are unavailable for more than one day and/or adverse media coverage) may occur due to the lack of a system development life cycle methodology
</t>
    </r>
  </si>
  <si>
    <r>
      <rPr>
        <b/>
        <sz val="10"/>
        <rFont val="Arial"/>
        <family val="2"/>
      </rPr>
      <t>L</t>
    </r>
    <r>
      <rPr>
        <sz val="10"/>
        <rFont val="Arial"/>
        <family val="2"/>
      </rPr>
      <t xml:space="preserve"> - Information security threats and vulnerabilities are unlikely to occur due to a formalized and documented system development life cycle methodology
</t>
    </r>
    <r>
      <rPr>
        <b/>
        <sz val="10"/>
        <rFont val="Arial"/>
        <family val="2"/>
      </rPr>
      <t>M</t>
    </r>
    <r>
      <rPr>
        <sz val="10"/>
        <rFont val="Arial"/>
        <family val="2"/>
      </rPr>
      <t xml:space="preserve"> - Information security threats and vulnerabilities are likely (i.e. may occur once a year) to occur due to a limited system development life cycle methodology
</t>
    </r>
    <r>
      <rPr>
        <b/>
        <sz val="10"/>
        <rFont val="Arial"/>
        <family val="2"/>
      </rPr>
      <t>H</t>
    </r>
    <r>
      <rPr>
        <sz val="10"/>
        <rFont val="Arial"/>
        <family val="2"/>
      </rPr>
      <t xml:space="preserve"> - Information security threats and vulnerabilities are certain (i.e. may occur more than once a year) to occur due to the lack of a system development life cycle methodology
</t>
    </r>
  </si>
  <si>
    <r>
      <rPr>
        <b/>
        <sz val="10"/>
        <rFont val="Arial"/>
        <family val="2"/>
      </rPr>
      <t>L</t>
    </r>
    <r>
      <rPr>
        <sz val="10"/>
        <rFont val="Arial"/>
        <family val="2"/>
      </rPr>
      <t xml:space="preserve"> - Insignificant disruptions (i.e. critical systems/processes are unavailable for less than one hour) may occur due to a formalized assessment for the acquisition or development of an application or application change 
</t>
    </r>
    <r>
      <rPr>
        <b/>
        <sz val="10"/>
        <rFont val="Arial"/>
        <family val="2"/>
      </rPr>
      <t>M</t>
    </r>
    <r>
      <rPr>
        <sz val="10"/>
        <rFont val="Arial"/>
        <family val="2"/>
      </rPr>
      <t xml:space="preserve"> - Minor process disruptions (i.e. critical systems/processes are unavailable for more than one hour and less than one day) may occur due to a limited formalized assessment for the acquisition or development of an application or application change 
</t>
    </r>
    <r>
      <rPr>
        <b/>
        <sz val="10"/>
        <rFont val="Arial"/>
        <family val="2"/>
      </rPr>
      <t>H</t>
    </r>
    <r>
      <rPr>
        <sz val="10"/>
        <rFont val="Arial"/>
        <family val="2"/>
      </rPr>
      <t xml:space="preserve"> - Major process disruptions (i.e. critical systems/processes are unavailable for more than one day and/or adverse media coverage) may occur due to the lack of an assessment for the acquisition or development of an application or application change</t>
    </r>
    <r>
      <rPr>
        <b/>
        <sz val="10"/>
        <rFont val="Calibri"/>
        <family val="2"/>
      </rPr>
      <t xml:space="preserve">
</t>
    </r>
  </si>
  <si>
    <r>
      <rPr>
        <b/>
        <sz val="10"/>
        <rFont val="Arial"/>
        <family val="2"/>
      </rPr>
      <t>L</t>
    </r>
    <r>
      <rPr>
        <sz val="10"/>
        <rFont val="Arial"/>
        <family val="2"/>
      </rPr>
      <t xml:space="preserve"> - Information security threats and vulnerabilities are unlikely to occur due to a formalized assessment for the acquisition or development of an application or application change
</t>
    </r>
    <r>
      <rPr>
        <b/>
        <sz val="10"/>
        <rFont val="Arial"/>
        <family val="2"/>
      </rPr>
      <t xml:space="preserve">
M</t>
    </r>
    <r>
      <rPr>
        <sz val="10"/>
        <rFont val="Arial"/>
        <family val="2"/>
      </rPr>
      <t xml:space="preserve"> - Information security threats and vulnerabilities are likely (i.e. may occur once a year) to occur due to a limited formalized assessment for the acquisition or development of an application or application change
</t>
    </r>
    <r>
      <rPr>
        <b/>
        <sz val="10"/>
        <rFont val="Arial"/>
        <family val="2"/>
      </rPr>
      <t>H</t>
    </r>
    <r>
      <rPr>
        <sz val="10"/>
        <rFont val="Arial"/>
        <family val="2"/>
      </rPr>
      <t xml:space="preserve"> - Information security threats and vulnerabilities are certain (i.e. may occur more than once a year) to occur due to the lack of an assessment for the acquisition or development of an application or application change
</t>
    </r>
  </si>
  <si>
    <r>
      <rPr>
        <b/>
        <sz val="10"/>
        <rFont val="Arial"/>
        <family val="2"/>
      </rPr>
      <t xml:space="preserve">L </t>
    </r>
    <r>
      <rPr>
        <sz val="10"/>
        <rFont val="Arial"/>
        <family val="2"/>
      </rPr>
      <t xml:space="preserve">- Insignificant disruptions (i.e. critical systems/processes are unavailable for less than one hour) may occur due to formally guidance from security personnel regarding what system files should be restricted before new applications and systems are promoted to production
</t>
    </r>
    <r>
      <rPr>
        <b/>
        <sz val="10"/>
        <rFont val="Arial"/>
        <family val="2"/>
      </rPr>
      <t xml:space="preserve">M </t>
    </r>
    <r>
      <rPr>
        <sz val="10"/>
        <rFont val="Arial"/>
        <family val="2"/>
      </rPr>
      <t xml:space="preserve">- Minor process disruptions (i.e. critical systems/processes are unavailable for more than one hour and less than one day) may occur due to  limited guidance from security personnel regarding what system files should be restricted before new applications and systems are promoted to production
</t>
    </r>
    <r>
      <rPr>
        <b/>
        <sz val="10"/>
        <rFont val="Arial"/>
        <family val="2"/>
      </rPr>
      <t>H</t>
    </r>
    <r>
      <rPr>
        <sz val="10"/>
        <rFont val="Arial"/>
        <family val="2"/>
      </rPr>
      <t xml:space="preserve"> - Major process disruptions (i.e. critical systems/processes are unavailable for more than one day and/or adverse media coverage) may occur due to the lack of guidance from security personnel regarding what system files should be restricted before new applications and systems are promoted to production
</t>
    </r>
  </si>
  <si>
    <r>
      <t>L</t>
    </r>
    <r>
      <rPr>
        <sz val="10"/>
        <rFont val="Arial"/>
        <family val="2"/>
      </rPr>
      <t xml:space="preserve"> - Unauthorized information processing activities are unlikely to occur due to a well defined and documented policy for monitoring and reporting of information security events
</t>
    </r>
    <r>
      <rPr>
        <b/>
        <sz val="10"/>
        <rFont val="Arial"/>
        <family val="2"/>
      </rPr>
      <t>M</t>
    </r>
    <r>
      <rPr>
        <sz val="10"/>
        <rFont val="Arial"/>
        <family val="2"/>
      </rPr>
      <t xml:space="preserve"> - Unauthorized information processing activities are likely to occur due to a somewhat defined policy for monitoring and reporting of information security events
</t>
    </r>
    <r>
      <rPr>
        <b/>
        <sz val="10"/>
        <rFont val="Arial"/>
        <family val="2"/>
      </rPr>
      <t>H</t>
    </r>
    <r>
      <rPr>
        <sz val="10"/>
        <rFont val="Arial"/>
        <family val="2"/>
      </rPr>
      <t xml:space="preserve"> - Information security threats and vulnerabilities are certain (i.e. may occur more than once a year) to occur due to the lack of policy for monitoring and reporting of information security events
</t>
    </r>
  </si>
  <si>
    <r>
      <rPr>
        <b/>
        <sz val="10"/>
        <rFont val="Arial"/>
        <family val="2"/>
      </rPr>
      <t>L</t>
    </r>
    <r>
      <rPr>
        <sz val="10"/>
        <rFont val="Arial"/>
        <family val="2"/>
      </rPr>
      <t xml:space="preserve"> - Unauthorized tampering of system and/or configuration files are likely to be detected due to formalized integrity mechanisms
</t>
    </r>
    <r>
      <rPr>
        <b/>
        <sz val="10"/>
        <rFont val="Arial"/>
        <family val="2"/>
      </rPr>
      <t>M</t>
    </r>
    <r>
      <rPr>
        <sz val="10"/>
        <rFont val="Arial"/>
        <family val="2"/>
      </rPr>
      <t xml:space="preserve"> – Unauthorized tampering of system and/or configuration files are unlikely to be detected due to limited integrity mechanisms
</t>
    </r>
    <r>
      <rPr>
        <b/>
        <sz val="10"/>
        <rFont val="Arial"/>
        <family val="2"/>
      </rPr>
      <t>H</t>
    </r>
    <r>
      <rPr>
        <sz val="10"/>
        <rFont val="Arial"/>
        <family val="2"/>
      </rPr>
      <t xml:space="preserve"> - Unauthorized tampering of system and/or configuration files are certain (i.e. may occur more than once a year) undetected due to the lack of integrity mechanisms
</t>
    </r>
  </si>
  <si>
    <r>
      <rPr>
        <b/>
        <sz val="10"/>
        <rFont val="Arial"/>
        <family val="2"/>
      </rPr>
      <t>No Gap</t>
    </r>
    <r>
      <rPr>
        <sz val="10"/>
        <rFont val="Arial"/>
        <family val="2"/>
      </rPr>
      <t xml:space="preserve">- There are formalized intrusion detection systems (e.g., Intrusion Detection Systems (IDS), Intrusion Prevention System (IPS), Security Information Event Management (SIEM)) to monitor information security events
</t>
    </r>
    <r>
      <rPr>
        <b/>
        <sz val="10"/>
        <rFont val="Arial"/>
        <family val="2"/>
      </rPr>
      <t>Partial Gap</t>
    </r>
    <r>
      <rPr>
        <sz val="10"/>
        <rFont val="Arial"/>
        <family val="2"/>
      </rPr>
      <t xml:space="preserve">- There are limited intrusion detection systems to monitor information security events
</t>
    </r>
    <r>
      <rPr>
        <b/>
        <sz val="10"/>
        <rFont val="Arial"/>
        <family val="2"/>
      </rPr>
      <t>Yes Gap</t>
    </r>
    <r>
      <rPr>
        <sz val="10"/>
        <rFont val="Arial"/>
        <family val="2"/>
      </rPr>
      <t xml:space="preserve">- There are no intrusion detection systems to monitor information security events
</t>
    </r>
  </si>
  <si>
    <r>
      <rPr>
        <b/>
        <sz val="10"/>
        <rFont val="Arial"/>
        <family val="2"/>
      </rPr>
      <t>L</t>
    </r>
    <r>
      <rPr>
        <sz val="10"/>
        <rFont val="Arial"/>
        <family val="2"/>
      </rPr>
      <t xml:space="preserve"> - Suspicious or anomalous activities are likely to be detected due to formalized intrusion detection systems
</t>
    </r>
    <r>
      <rPr>
        <b/>
        <sz val="10"/>
        <rFont val="Arial"/>
        <family val="2"/>
      </rPr>
      <t>M</t>
    </r>
    <r>
      <rPr>
        <sz val="10"/>
        <rFont val="Arial"/>
        <family val="2"/>
      </rPr>
      <t xml:space="preserve"> – Suspicious or anomalous activities are unlikely to be detected due to limited intrusion detection systems
</t>
    </r>
    <r>
      <rPr>
        <b/>
        <sz val="10"/>
        <rFont val="Arial"/>
        <family val="2"/>
      </rPr>
      <t>H</t>
    </r>
    <r>
      <rPr>
        <sz val="10"/>
        <rFont val="Arial"/>
        <family val="2"/>
      </rPr>
      <t xml:space="preserve"> - Suspicious or anomalous activities are certain (i.e. may occur more than once a year) undetected due to the lack of intrusion detection systems
</t>
    </r>
  </si>
  <si>
    <r>
      <t>L</t>
    </r>
    <r>
      <rPr>
        <sz val="10"/>
        <rFont val="Arial"/>
        <family val="2"/>
      </rPr>
      <t xml:space="preserve"> – Unauthorized access to networks is unlikely to occur due to formalized controls in place to prevent unidentified equipment to gain access to the network
</t>
    </r>
    <r>
      <rPr>
        <b/>
        <sz val="10"/>
        <rFont val="Arial"/>
        <family val="2"/>
      </rPr>
      <t>M</t>
    </r>
    <r>
      <rPr>
        <sz val="10"/>
        <rFont val="Arial"/>
        <family val="2"/>
      </rPr>
      <t xml:space="preserve"> - Unauthorized access to networks is likely to occur due to limited controls in place to prevent unidentified equipment to gain access to the network
</t>
    </r>
    <r>
      <rPr>
        <b/>
        <sz val="10"/>
        <rFont val="Arial"/>
        <family val="2"/>
      </rPr>
      <t>H</t>
    </r>
    <r>
      <rPr>
        <sz val="10"/>
        <rFont val="Arial"/>
        <family val="2"/>
      </rPr>
      <t xml:space="preserve"> - Unauthorized access to networks is certain (i.e. may occur more than once a year) to occur due to the lack of controls in place to prevent unidentified equipment to gain access to the network
</t>
    </r>
  </si>
  <si>
    <r>
      <t>L</t>
    </r>
    <r>
      <rPr>
        <sz val="10"/>
        <rFont val="Arial"/>
        <family val="2"/>
      </rPr>
      <t xml:space="preserve"> – Unauthorized access to networks is unlikely to occur due to formalized access restrictions to monitor and control communication at the internal and external boundary of the networks, and the implementation of a DMZ
</t>
    </r>
    <r>
      <rPr>
        <b/>
        <sz val="10"/>
        <rFont val="Arial"/>
        <family val="2"/>
      </rPr>
      <t>M</t>
    </r>
    <r>
      <rPr>
        <sz val="10"/>
        <rFont val="Arial"/>
        <family val="2"/>
      </rPr>
      <t xml:space="preserve"> - Unauthorized access to networks is likely to occur due to limited access restrictions to monitor and control communication at the internal and external boundary of the network
</t>
    </r>
    <r>
      <rPr>
        <b/>
        <sz val="10"/>
        <rFont val="Arial"/>
        <family val="2"/>
      </rPr>
      <t>H</t>
    </r>
    <r>
      <rPr>
        <sz val="10"/>
        <rFont val="Arial"/>
        <family val="2"/>
      </rPr>
      <t xml:space="preserve"> - Unauthorized access to networks is certain (i.e. may occur more than once a year) to occur due to the lack of access restrictions to monitor and control communication at the internal and external boundary of the network
</t>
    </r>
  </si>
  <si>
    <r>
      <rPr>
        <b/>
        <sz val="10"/>
        <rFont val="Arial"/>
        <family val="2"/>
      </rPr>
      <t>L</t>
    </r>
    <r>
      <rPr>
        <sz val="10"/>
        <rFont val="Arial"/>
        <family val="2"/>
      </rPr>
      <t xml:space="preserve"> - Insignificant disruptions may occur due to formalized Voice over Internet Protocol (VOIP) technologies
</t>
    </r>
    <r>
      <rPr>
        <b/>
        <sz val="10"/>
        <rFont val="Arial"/>
        <family val="2"/>
      </rPr>
      <t>M</t>
    </r>
    <r>
      <rPr>
        <sz val="10"/>
        <rFont val="Arial"/>
        <family val="2"/>
      </rPr>
      <t xml:space="preserve"> - Minor process disruptions may occur due to limited Voice over Internet Protocol (VOIP) technologies
</t>
    </r>
    <r>
      <rPr>
        <b/>
        <sz val="10"/>
        <rFont val="Arial"/>
        <family val="2"/>
      </rPr>
      <t>H</t>
    </r>
    <r>
      <rPr>
        <sz val="10"/>
        <rFont val="Arial"/>
        <family val="2"/>
      </rPr>
      <t xml:space="preserve"> - Major process disruptions may occur due to the lack of Voice over Internet Protocol (VOIP) technologies
</t>
    </r>
  </si>
  <si>
    <r>
      <rPr>
        <b/>
        <sz val="10"/>
        <rFont val="Arial"/>
        <family val="2"/>
      </rPr>
      <t>L</t>
    </r>
    <r>
      <rPr>
        <sz val="10"/>
        <rFont val="Arial"/>
        <family val="2"/>
      </rPr>
      <t xml:space="preserve"> - Insignificant disruptions may occur due to well defined network security and administration policies, procedures and standards
</t>
    </r>
    <r>
      <rPr>
        <b/>
        <sz val="10"/>
        <rFont val="Arial"/>
        <family val="2"/>
      </rPr>
      <t>M</t>
    </r>
    <r>
      <rPr>
        <sz val="10"/>
        <rFont val="Arial"/>
        <family val="2"/>
      </rPr>
      <t xml:space="preserve"> - Minor process disruptions may occur due to somewhat defined network security and administration policies, procedures and standards
</t>
    </r>
    <r>
      <rPr>
        <b/>
        <sz val="10"/>
        <rFont val="Arial"/>
        <family val="2"/>
      </rPr>
      <t>H</t>
    </r>
    <r>
      <rPr>
        <sz val="10"/>
        <rFont val="Arial"/>
        <family val="2"/>
      </rPr>
      <t xml:space="preserve"> - Major process disruptions may occur due to the lack of network security and administration policies, procedures and standards
</t>
    </r>
  </si>
  <si>
    <r>
      <t>L</t>
    </r>
    <r>
      <rPr>
        <sz val="10"/>
        <rFont val="Arial"/>
        <family val="2"/>
      </rPr>
      <t xml:space="preserve"> – Unauthorized access to networks and supporting infrastructure is unlikely to occur due to well defined network security and administration policies, procedures and standards
</t>
    </r>
    <r>
      <rPr>
        <b/>
        <sz val="10"/>
        <rFont val="Arial"/>
        <family val="2"/>
      </rPr>
      <t>M</t>
    </r>
    <r>
      <rPr>
        <sz val="10"/>
        <rFont val="Arial"/>
        <family val="2"/>
      </rPr>
      <t xml:space="preserve"> - Unauthorized access to networks and supporting infrastructures is likely to occur due to somewhat defined network security and administration policies, procedures and standards 
</t>
    </r>
    <r>
      <rPr>
        <b/>
        <sz val="10"/>
        <rFont val="Arial"/>
        <family val="2"/>
      </rPr>
      <t>H</t>
    </r>
    <r>
      <rPr>
        <sz val="10"/>
        <rFont val="Arial"/>
        <family val="2"/>
      </rPr>
      <t xml:space="preserve"> - Unauthorized access to networks and supporting infrastructure is certain (i.e. may occur more than once a year) to occur due to the lack of network security and administration policies, procedures and standards
</t>
    </r>
  </si>
  <si>
    <r>
      <rPr>
        <b/>
        <sz val="10"/>
        <rFont val="Arial"/>
        <family val="2"/>
      </rPr>
      <t>No Gap</t>
    </r>
    <r>
      <rPr>
        <sz val="10"/>
        <rFont val="Arial"/>
        <family val="2"/>
      </rPr>
      <t xml:space="preserve">- Groups, roles, and responsibilities for logical management of network components are well defined, and all unnecessary ports / services on various infrastructure components are disabled
</t>
    </r>
    <r>
      <rPr>
        <b/>
        <sz val="10"/>
        <rFont val="Arial"/>
        <family val="2"/>
      </rPr>
      <t>Partial Gap</t>
    </r>
    <r>
      <rPr>
        <sz val="10"/>
        <rFont val="Arial"/>
        <family val="2"/>
      </rPr>
      <t xml:space="preserve">- Groups, roles, and responsibilities for logical management of network components are somewhat defined, and some unnecessary ports / services on various infrastructure components are disabled
</t>
    </r>
    <r>
      <rPr>
        <b/>
        <sz val="10"/>
        <rFont val="Arial"/>
        <family val="2"/>
      </rPr>
      <t>Yes Gap</t>
    </r>
    <r>
      <rPr>
        <sz val="10"/>
        <rFont val="Arial"/>
        <family val="2"/>
      </rPr>
      <t xml:space="preserve">- There are no groups, roles, and responsibilities for logical management of network component, and unnecessary ports / services on various infrastructure components are not  disabled
</t>
    </r>
  </si>
  <si>
    <r>
      <rPr>
        <b/>
        <sz val="10"/>
        <rFont val="Arial"/>
        <family val="2"/>
      </rPr>
      <t xml:space="preserve">L </t>
    </r>
    <r>
      <rPr>
        <sz val="10"/>
        <rFont val="Arial"/>
        <family val="2"/>
      </rPr>
      <t xml:space="preserve">- Insignificant disruptions may occur due to well defined groups, roles, and responsibilities for logical management of network components and completely disablement of the unnecessary ports / services on various infrastructure components
</t>
    </r>
    <r>
      <rPr>
        <b/>
        <sz val="10"/>
        <rFont val="Arial"/>
        <family val="2"/>
      </rPr>
      <t>M</t>
    </r>
    <r>
      <rPr>
        <sz val="10"/>
        <rFont val="Arial"/>
        <family val="2"/>
      </rPr>
      <t xml:space="preserve"> - Minor process disruptions may occur due to somewhat defined groups, roles, and responsibilities for logical management of network components and partially disablement of the unnecessary ports / services on various infrastructure components
</t>
    </r>
    <r>
      <rPr>
        <b/>
        <sz val="10"/>
        <rFont val="Arial"/>
        <family val="2"/>
      </rPr>
      <t xml:space="preserve">H </t>
    </r>
    <r>
      <rPr>
        <sz val="10"/>
        <rFont val="Arial"/>
        <family val="2"/>
      </rPr>
      <t xml:space="preserve">- Major process disruptions may occur due to the lack of groups, roles, and responsibilities for logical management of network components and disablement of the unnecessary ports / services on various infrastructure components
</t>
    </r>
  </si>
  <si>
    <r>
      <rPr>
        <b/>
        <sz val="10"/>
        <rFont val="Arial"/>
        <family val="2"/>
      </rPr>
      <t>L</t>
    </r>
    <r>
      <rPr>
        <sz val="10"/>
        <rFont val="Arial"/>
        <family val="2"/>
      </rPr>
      <t xml:space="preserve"> - Insignificant disruptions may occur due to the consistently implementation of a baseline security configuration for wireless networks, and the formalized processes for monitoring wireless network activity and identifying unauthorized wireless access points
</t>
    </r>
    <r>
      <rPr>
        <b/>
        <sz val="10"/>
        <rFont val="Arial"/>
        <family val="2"/>
      </rPr>
      <t xml:space="preserve">M </t>
    </r>
    <r>
      <rPr>
        <sz val="10"/>
        <rFont val="Arial"/>
        <family val="2"/>
      </rPr>
      <t xml:space="preserve">- Minor process disruptions may occur due to a partial implementation of a baseline security configuration for wireless networks, and the limited processes for monitoring wireless network activity and identifying unauthorized wireless access points
</t>
    </r>
    <r>
      <rPr>
        <b/>
        <sz val="10"/>
        <rFont val="Arial"/>
        <family val="2"/>
      </rPr>
      <t xml:space="preserve">
H</t>
    </r>
    <r>
      <rPr>
        <sz val="10"/>
        <rFont val="Arial"/>
        <family val="2"/>
      </rPr>
      <t xml:space="preserve"> - Major process disruptions may occur due to the lack of the implementation of a baseline security configuration for wireless networks, and the processes for monitoring wireless network activity and identifying unauthorized wireless access points
</t>
    </r>
  </si>
  <si>
    <r>
      <t>No Gap</t>
    </r>
    <r>
      <rPr>
        <sz val="10"/>
        <rFont val="Arial"/>
        <family val="2"/>
      </rPr>
      <t xml:space="preserve">- Baseline standards for networks are well defined and documented, and changes to the configuration settings are controlled and monitored on recurring basis
</t>
    </r>
    <r>
      <rPr>
        <b/>
        <sz val="10"/>
        <rFont val="Arial"/>
        <family val="2"/>
      </rPr>
      <t>Partial Gap</t>
    </r>
    <r>
      <rPr>
        <sz val="10"/>
        <rFont val="Arial"/>
        <family val="2"/>
      </rPr>
      <t xml:space="preserve">- Baseline standards for networks are somewhat defined; however, changes to the configuration settings are not controlled and monitored 
</t>
    </r>
    <r>
      <rPr>
        <b/>
        <sz val="10"/>
        <rFont val="Arial"/>
        <family val="2"/>
      </rPr>
      <t>Yes Gap</t>
    </r>
    <r>
      <rPr>
        <sz val="10"/>
        <rFont val="Arial"/>
        <family val="2"/>
      </rPr>
      <t>- There are no baseline standards for network</t>
    </r>
    <r>
      <rPr>
        <b/>
        <sz val="10"/>
        <rFont val="Arial"/>
        <family val="2"/>
      </rPr>
      <t xml:space="preserve">
</t>
    </r>
  </si>
  <si>
    <r>
      <rPr>
        <b/>
        <sz val="10"/>
        <rFont val="Arial"/>
        <family val="2"/>
      </rPr>
      <t>L</t>
    </r>
    <r>
      <rPr>
        <sz val="10"/>
        <rFont val="Arial"/>
        <family val="2"/>
      </rPr>
      <t xml:space="preserve"> - Insignificant disruptions may occur due to well defined baseline standards for networks, and changes to the configuration settings that are controlled and monitored on recurring basis
</t>
    </r>
    <r>
      <rPr>
        <b/>
        <sz val="10"/>
        <rFont val="Arial"/>
        <family val="2"/>
      </rPr>
      <t>M</t>
    </r>
    <r>
      <rPr>
        <sz val="10"/>
        <rFont val="Arial"/>
        <family val="2"/>
      </rPr>
      <t xml:space="preserve"> - Minor process disruptions may occur due to somewhat defined baseline standards for networks
</t>
    </r>
    <r>
      <rPr>
        <b/>
        <sz val="10"/>
        <rFont val="Arial"/>
        <family val="2"/>
      </rPr>
      <t>H</t>
    </r>
    <r>
      <rPr>
        <sz val="10"/>
        <rFont val="Arial"/>
        <family val="2"/>
      </rPr>
      <t xml:space="preserve"> - Major process disruptions may occur due to the lack of baseline standards for networks
</t>
    </r>
  </si>
  <si>
    <r>
      <t>L</t>
    </r>
    <r>
      <rPr>
        <sz val="10"/>
        <rFont val="Arial"/>
        <family val="2"/>
      </rPr>
      <t xml:space="preserve"> – Unauthorized access to systems and applications is unlikely to occur due to well defined baseline standards for networks and changes to the configuration settings that are controlled and monitored on recurring basis
</t>
    </r>
    <r>
      <rPr>
        <b/>
        <sz val="10"/>
        <rFont val="Arial"/>
        <family val="2"/>
      </rPr>
      <t>M</t>
    </r>
    <r>
      <rPr>
        <sz val="10"/>
        <rFont val="Arial"/>
        <family val="2"/>
      </rPr>
      <t xml:space="preserve"> - Unauthorized access to systems and applications is likely to occur due to somewhat defined baseline standards for networks
</t>
    </r>
    <r>
      <rPr>
        <b/>
        <sz val="10"/>
        <rFont val="Arial"/>
        <family val="2"/>
      </rPr>
      <t>H</t>
    </r>
    <r>
      <rPr>
        <sz val="10"/>
        <rFont val="Arial"/>
        <family val="2"/>
      </rPr>
      <t xml:space="preserve"> - Unauthorized access to systems and applications is certain (i.e. may occur more than once a year) to occur due to the lack of baseline standards for networks
</t>
    </r>
  </si>
  <si>
    <r>
      <t xml:space="preserve">L </t>
    </r>
    <r>
      <rPr>
        <sz val="10"/>
        <rFont val="Arial"/>
        <family val="2"/>
      </rPr>
      <t xml:space="preserve">- Unauthorized access to systems and information is unlikely to occur due to a formalized and well defined policy on mobile devices and teleworking
</t>
    </r>
    <r>
      <rPr>
        <b/>
        <sz val="10"/>
        <rFont val="Arial"/>
        <family val="2"/>
      </rPr>
      <t>M</t>
    </r>
    <r>
      <rPr>
        <sz val="10"/>
        <rFont val="Arial"/>
        <family val="2"/>
      </rPr>
      <t xml:space="preserve"> - Unauthorized access to systems and information is likely (i.e. may occur once a year) to occur due to a limited policy on mobile devices and teleworking
</t>
    </r>
    <r>
      <rPr>
        <b/>
        <sz val="10"/>
        <rFont val="Arial"/>
        <family val="2"/>
      </rPr>
      <t>H</t>
    </r>
    <r>
      <rPr>
        <sz val="10"/>
        <rFont val="Arial"/>
        <family val="2"/>
      </rPr>
      <t xml:space="preserve"> - Unauthorized access to systems and information is certain (i.e. may occur more than once a year) to occur due to the lack of a policy on mobile devices and teleworking
</t>
    </r>
  </si>
  <si>
    <r>
      <rPr>
        <b/>
        <sz val="10"/>
        <rFont val="Arial"/>
        <family val="2"/>
      </rPr>
      <t>L</t>
    </r>
    <r>
      <rPr>
        <sz val="10"/>
        <rFont val="Arial"/>
        <family val="2"/>
      </rPr>
      <t xml:space="preserve"> - Insignificant disruptions may occur due to a well defined acceptable and unacceptable mobile code and mobile code technologies, and consistent implementation of the guidance for acceptable mobile code and mobile code technologies
</t>
    </r>
    <r>
      <rPr>
        <b/>
        <sz val="10"/>
        <rFont val="Arial"/>
        <family val="2"/>
      </rPr>
      <t>M</t>
    </r>
    <r>
      <rPr>
        <sz val="10"/>
        <rFont val="Arial"/>
        <family val="2"/>
      </rPr>
      <t xml:space="preserve"> - Minor process disruptions may occur due to a somewhat defined acceptable and unacceptable mobile code and mobile code technologies
</t>
    </r>
    <r>
      <rPr>
        <b/>
        <sz val="10"/>
        <rFont val="Arial"/>
        <family val="2"/>
      </rPr>
      <t>H</t>
    </r>
    <r>
      <rPr>
        <sz val="10"/>
        <rFont val="Arial"/>
        <family val="2"/>
      </rPr>
      <t xml:space="preserve"> - Major process disruptions may occur due to the lack of an acceptable and unacceptable mobile code and mobile code technologies
</t>
    </r>
  </si>
  <si>
    <r>
      <rPr>
        <b/>
        <sz val="10"/>
        <rFont val="Arial"/>
        <family val="2"/>
      </rPr>
      <t>L</t>
    </r>
    <r>
      <rPr>
        <sz val="10"/>
        <rFont val="Arial"/>
        <family val="2"/>
      </rPr>
      <t xml:space="preserve"> - Unauthorized access to systems and information is unlikely to occur due to well defined acceptable and unacceptable mobile code and mobile code technologies, and consistent implementation of the guidance for acceptable mobile code and mobile code technologies
</t>
    </r>
    <r>
      <rPr>
        <b/>
        <sz val="10"/>
        <rFont val="Arial"/>
        <family val="2"/>
      </rPr>
      <t>M</t>
    </r>
    <r>
      <rPr>
        <sz val="10"/>
        <rFont val="Arial"/>
        <family val="2"/>
      </rPr>
      <t xml:space="preserve"> - Unauthorized access to systems and information is likely to occur due to somewhat defined acceptable and unacceptable mobile code and mobile code technologies
</t>
    </r>
    <r>
      <rPr>
        <b/>
        <sz val="10"/>
        <rFont val="Arial"/>
        <family val="2"/>
      </rPr>
      <t>H</t>
    </r>
    <r>
      <rPr>
        <sz val="10"/>
        <rFont val="Arial"/>
        <family val="2"/>
      </rPr>
      <t xml:space="preserve"> - Unauthorized access to systems and information is certain (i.e. may occur more than once a year) to occur due to the lack of acceptable and unacceptable mobile code and mobile code technologies
</t>
    </r>
  </si>
  <si>
    <r>
      <rPr>
        <b/>
        <sz val="10"/>
        <rFont val="Arial"/>
        <family val="2"/>
      </rPr>
      <t>L</t>
    </r>
    <r>
      <rPr>
        <sz val="10"/>
        <rFont val="Arial"/>
        <family val="2"/>
      </rPr>
      <t xml:space="preserve"> - Insignificant disruptions may occur due to a formalized malicious code protection mechanism at information system entry and exit points 
</t>
    </r>
    <r>
      <rPr>
        <b/>
        <sz val="10"/>
        <rFont val="Arial"/>
        <family val="2"/>
      </rPr>
      <t xml:space="preserve">
M</t>
    </r>
    <r>
      <rPr>
        <sz val="10"/>
        <rFont val="Arial"/>
        <family val="2"/>
      </rPr>
      <t xml:space="preserve"> - Minor process disruptions may occur due to a limited malicious code protection mechanism at information system entry and exit points
</t>
    </r>
    <r>
      <rPr>
        <b/>
        <sz val="10"/>
        <rFont val="Arial"/>
        <family val="2"/>
      </rPr>
      <t>H</t>
    </r>
    <r>
      <rPr>
        <sz val="10"/>
        <rFont val="Arial"/>
        <family val="2"/>
      </rPr>
      <t xml:space="preserve"> - Major process disruptions may occur due to the lack of a malicious code protection mechanism at information system entry and exit points
</t>
    </r>
  </si>
  <si>
    <r>
      <rPr>
        <b/>
        <sz val="10"/>
        <rFont val="Arial"/>
        <family val="2"/>
      </rPr>
      <t xml:space="preserve">L </t>
    </r>
    <r>
      <rPr>
        <sz val="10"/>
        <rFont val="Arial"/>
        <family val="2"/>
      </rPr>
      <t xml:space="preserve">- Little to no fines, penalties, regulatory consequence may occur due to a formalized HR compliance policy
</t>
    </r>
    <r>
      <rPr>
        <b/>
        <sz val="10"/>
        <rFont val="Arial"/>
        <family val="2"/>
      </rPr>
      <t>M</t>
    </r>
    <r>
      <rPr>
        <sz val="10"/>
        <rFont val="Arial"/>
        <family val="2"/>
      </rPr>
      <t xml:space="preserve"> - Minor fines, penalties, regulatory consequence may occur due to a limited HR compliance policy
</t>
    </r>
    <r>
      <rPr>
        <b/>
        <sz val="10"/>
        <rFont val="Arial"/>
        <family val="2"/>
      </rPr>
      <t xml:space="preserve">
H</t>
    </r>
    <r>
      <rPr>
        <sz val="10"/>
        <rFont val="Arial"/>
        <family val="2"/>
      </rPr>
      <t xml:space="preserve"> - Major fines, penalties, regulatory consequence may occur due to the lack of HR compliance policy 
</t>
    </r>
  </si>
  <si>
    <r>
      <rPr>
        <b/>
        <sz val="10"/>
        <rFont val="Arial"/>
        <family val="2"/>
      </rPr>
      <t xml:space="preserve">L </t>
    </r>
    <r>
      <rPr>
        <sz val="10"/>
        <rFont val="Arial"/>
        <family val="2"/>
      </rPr>
      <t xml:space="preserve">- Information assets are unlikely to be breached due to a formalized risk designation to all positions that and a security agreement outlining the responsibilities for employees, contractors and third party users 
</t>
    </r>
    <r>
      <rPr>
        <b/>
        <sz val="10"/>
        <rFont val="Arial"/>
        <family val="2"/>
      </rPr>
      <t>M</t>
    </r>
    <r>
      <rPr>
        <sz val="10"/>
        <rFont val="Arial"/>
        <family val="2"/>
      </rPr>
      <t xml:space="preserve"> - Information assets are likely (i.e. may occur once a year) to be breached due to a limited risk designation to all positions that and a limited security agreement outlining the responsibilities for employees, contractors and third party users
</t>
    </r>
    <r>
      <rPr>
        <b/>
        <sz val="10"/>
        <rFont val="Arial"/>
        <family val="2"/>
      </rPr>
      <t xml:space="preserve">
H</t>
    </r>
    <r>
      <rPr>
        <sz val="10"/>
        <rFont val="Arial"/>
        <family val="2"/>
      </rPr>
      <t xml:space="preserve"> - Information assets are certain (i.e. may occur more than once a year) to be breached due to the lack of a risk designation to all positions that and a security agreement outlining the responsibilities for employees, contractors and third party users
</t>
    </r>
  </si>
  <si>
    <r>
      <rPr>
        <b/>
        <sz val="10"/>
        <rFont val="Arial"/>
        <family val="2"/>
      </rPr>
      <t>No Gap</t>
    </r>
    <r>
      <rPr>
        <sz val="10"/>
        <rFont val="Arial"/>
        <family val="2"/>
      </rPr>
      <t xml:space="preserve">- There are well defined security responsibilities for candidates during the initial employment process, and formalized candidate screenings 
</t>
    </r>
    <r>
      <rPr>
        <b/>
        <sz val="10"/>
        <rFont val="Arial"/>
        <family val="2"/>
      </rPr>
      <t>Partial Gap</t>
    </r>
    <r>
      <rPr>
        <sz val="10"/>
        <rFont val="Arial"/>
        <family val="2"/>
      </rPr>
      <t xml:space="preserve">- There are somewhat defined security responsibilities for candidates during the initial employment process, and limited candidate screenings 
</t>
    </r>
    <r>
      <rPr>
        <b/>
        <sz val="10"/>
        <rFont val="Arial"/>
        <family val="2"/>
      </rPr>
      <t>Yes Gap</t>
    </r>
    <r>
      <rPr>
        <sz val="10"/>
        <rFont val="Arial"/>
        <family val="2"/>
      </rPr>
      <t xml:space="preserve">- There are no candidate screenings during the initial employment process
</t>
    </r>
  </si>
  <si>
    <r>
      <rPr>
        <b/>
        <sz val="10"/>
        <rFont val="Arial"/>
        <family val="2"/>
      </rPr>
      <t xml:space="preserve">L </t>
    </r>
    <r>
      <rPr>
        <sz val="10"/>
        <rFont val="Arial"/>
        <family val="2"/>
      </rPr>
      <t xml:space="preserve">- Information assets are unlikely to be breached due to well defined security responsibilities for candidates during the initial employment process, and formalized candidate screenings 
</t>
    </r>
    <r>
      <rPr>
        <b/>
        <sz val="10"/>
        <rFont val="Arial"/>
        <family val="2"/>
      </rPr>
      <t>M</t>
    </r>
    <r>
      <rPr>
        <sz val="10"/>
        <rFont val="Arial"/>
        <family val="2"/>
      </rPr>
      <t xml:space="preserve"> - Information assets are likely (i.e. may occur once a year) to be breached due to somewhat defined security responsibilities for candidates during the initial employment process, and limited candidate screenings 
</t>
    </r>
    <r>
      <rPr>
        <b/>
        <sz val="10"/>
        <rFont val="Arial"/>
        <family val="2"/>
      </rPr>
      <t>H</t>
    </r>
    <r>
      <rPr>
        <sz val="10"/>
        <rFont val="Arial"/>
        <family val="2"/>
      </rPr>
      <t xml:space="preserve"> - Information assets are certain (i.e. may occur more than once a year) to be breached due to the lack of candidate screenings during the initial employment process
</t>
    </r>
  </si>
  <si>
    <r>
      <rPr>
        <b/>
        <sz val="10"/>
        <rFont val="Arial"/>
        <family val="2"/>
      </rPr>
      <t>No Gap</t>
    </r>
    <r>
      <rPr>
        <sz val="10"/>
        <rFont val="Arial"/>
        <family val="2"/>
      </rPr>
      <t xml:space="preserve">- Information system security training activities and records training for legal / regulatory requirements are well defined and documented
</t>
    </r>
    <r>
      <rPr>
        <b/>
        <sz val="10"/>
        <rFont val="Arial"/>
        <family val="2"/>
      </rPr>
      <t>Partial Gap</t>
    </r>
    <r>
      <rPr>
        <sz val="10"/>
        <rFont val="Arial"/>
        <family val="2"/>
      </rPr>
      <t xml:space="preserve">- Information system security training activities and records training for legal / regulatory requirements are somewhat defined
</t>
    </r>
    <r>
      <rPr>
        <b/>
        <sz val="10"/>
        <rFont val="Arial"/>
        <family val="2"/>
      </rPr>
      <t xml:space="preserve">
Yes Gap</t>
    </r>
    <r>
      <rPr>
        <sz val="10"/>
        <rFont val="Arial"/>
        <family val="2"/>
      </rPr>
      <t xml:space="preserve">- There are no information system security training activities and records training for legal / regulatory requirements
</t>
    </r>
  </si>
  <si>
    <r>
      <rPr>
        <b/>
        <sz val="10"/>
        <rFont val="Arial"/>
        <family val="2"/>
      </rPr>
      <t xml:space="preserve">L </t>
    </r>
    <r>
      <rPr>
        <sz val="10"/>
        <rFont val="Arial"/>
        <family val="2"/>
      </rPr>
      <t xml:space="preserve">- Unauthorized access to information is unlikely to occur due to a well-protected sensitive system configuration information 
</t>
    </r>
    <r>
      <rPr>
        <b/>
        <sz val="10"/>
        <rFont val="Arial"/>
        <family val="2"/>
      </rPr>
      <t xml:space="preserve">M </t>
    </r>
    <r>
      <rPr>
        <sz val="10"/>
        <rFont val="Arial"/>
        <family val="2"/>
      </rPr>
      <t xml:space="preserve">- Unauthorized access to information is likely (i.e. may occur once a year) to occur due to a limited-protected sensitive system configuration information 
</t>
    </r>
    <r>
      <rPr>
        <b/>
        <sz val="10"/>
        <rFont val="Arial"/>
        <family val="2"/>
      </rPr>
      <t>H</t>
    </r>
    <r>
      <rPr>
        <sz val="10"/>
        <rFont val="Arial"/>
        <family val="2"/>
      </rPr>
      <t xml:space="preserve"> - Unauthorized access to information is certain (i.e. may occur more than once a year) to occur due to the lack of the sensitive system configuration information protection</t>
    </r>
    <r>
      <rPr>
        <b/>
        <sz val="10"/>
        <rFont val="Calibri"/>
        <family val="2"/>
      </rPr>
      <t xml:space="preserve">
</t>
    </r>
  </si>
  <si>
    <r>
      <t xml:space="preserve">L </t>
    </r>
    <r>
      <rPr>
        <sz val="10"/>
        <rFont val="Arial"/>
        <family val="2"/>
      </rPr>
      <t xml:space="preserve">- Insignificant disruptions (i.e. critical systems/processes are unavailable for less than one hour) have occurred due to the lack of procedures for the disposal, handling, and management of removable media.
</t>
    </r>
    <r>
      <rPr>
        <b/>
        <sz val="10"/>
        <rFont val="Arial"/>
        <family val="2"/>
      </rPr>
      <t>M</t>
    </r>
    <r>
      <rPr>
        <sz val="10"/>
        <rFont val="Arial"/>
        <family val="2"/>
      </rPr>
      <t xml:space="preserve"> - Minor process disruptions  (i.e. critical systems/processes are unavailable for more than one hour and less than one day) have occurred due to the lack of procedures for the disposal, handling, and management of removable media.
</t>
    </r>
    <r>
      <rPr>
        <b/>
        <sz val="10"/>
        <rFont val="Arial"/>
        <family val="2"/>
      </rPr>
      <t>H</t>
    </r>
    <r>
      <rPr>
        <sz val="10"/>
        <rFont val="Arial"/>
        <family val="2"/>
      </rPr>
      <t xml:space="preserve"> - Major process disruptions (i.e. critical systems/processes are unavailable for more than one day and/or adverse media coverage) have occurred due to the lack of procedures for the disposal, handling, and management of removable media.
</t>
    </r>
  </si>
  <si>
    <r>
      <rPr>
        <b/>
        <sz val="10"/>
        <rFont val="Arial"/>
        <family val="2"/>
      </rPr>
      <t>L</t>
    </r>
    <r>
      <rPr>
        <sz val="10"/>
        <rFont val="Arial"/>
        <family val="2"/>
      </rPr>
      <t xml:space="preserve"> - Unauthorized access to information is unlikely to occur due to well defined specific process and control requirements and formalized data flows of the “private” information
</t>
    </r>
    <r>
      <rPr>
        <b/>
        <sz val="10"/>
        <rFont val="Arial"/>
        <family val="2"/>
      </rPr>
      <t>M</t>
    </r>
    <r>
      <rPr>
        <sz val="10"/>
        <rFont val="Arial"/>
        <family val="2"/>
      </rPr>
      <t xml:space="preserve"> - Unauthorized access to information is likely (i.e. may occur once a year) to occur due to somewhat defined specific process and control requirements and limited data flows of the “private” information
</t>
    </r>
    <r>
      <rPr>
        <b/>
        <sz val="10"/>
        <rFont val="Arial"/>
        <family val="2"/>
      </rPr>
      <t>H</t>
    </r>
    <r>
      <rPr>
        <sz val="10"/>
        <rFont val="Arial"/>
        <family val="2"/>
      </rPr>
      <t xml:space="preserve"> - Unauthorized access to information is certain (i.e. may occur more than once a year) to occur due to the lack of specific process and control requirements</t>
    </r>
    <r>
      <rPr>
        <b/>
        <sz val="10"/>
        <rFont val="Calibri"/>
        <family val="2"/>
      </rPr>
      <t xml:space="preserve">
</t>
    </r>
  </si>
  <si>
    <r>
      <rPr>
        <b/>
        <sz val="10"/>
        <rFont val="Arial"/>
        <family val="2"/>
      </rPr>
      <t xml:space="preserve">L </t>
    </r>
    <r>
      <rPr>
        <sz val="10"/>
        <rFont val="Arial"/>
        <family val="2"/>
      </rPr>
      <t xml:space="preserve">- Little to no fines, penalties, regulatory consequence may occur due to the formalized controls to protect media while in transit, and well defined procedures for defining the authorized transfer of media from one location to another 
</t>
    </r>
    <r>
      <rPr>
        <b/>
        <sz val="10"/>
        <rFont val="Arial"/>
        <family val="2"/>
      </rPr>
      <t>M</t>
    </r>
    <r>
      <rPr>
        <sz val="10"/>
        <rFont val="Arial"/>
        <family val="2"/>
      </rPr>
      <t xml:space="preserve"> - Minor fines, penalties, regulatory consequence may occur due to limited controls to protect media while in transit, and somewhat defined procedures for defining the authorized transfer of media from one location to another 
</t>
    </r>
    <r>
      <rPr>
        <b/>
        <sz val="10"/>
        <rFont val="Arial"/>
        <family val="2"/>
      </rPr>
      <t>H</t>
    </r>
    <r>
      <rPr>
        <sz val="10"/>
        <rFont val="Arial"/>
        <family val="2"/>
      </rPr>
      <t xml:space="preserve"> - Major fines, penalties, regulatory consequence may occur due to lack of controls to protect media while in transit, and procedures for defining the authorized transfer of media from one location to another 
</t>
    </r>
  </si>
  <si>
    <r>
      <t xml:space="preserve">L </t>
    </r>
    <r>
      <rPr>
        <sz val="10"/>
        <rFont val="Arial"/>
        <family val="2"/>
      </rPr>
      <t xml:space="preserve">- Little to no fines, penalties, regulatory consequence may occur due to the well defined policy on the use of cryptographic controls
</t>
    </r>
    <r>
      <rPr>
        <b/>
        <sz val="10"/>
        <rFont val="Arial"/>
        <family val="2"/>
      </rPr>
      <t>M</t>
    </r>
    <r>
      <rPr>
        <sz val="10"/>
        <rFont val="Arial"/>
        <family val="2"/>
      </rPr>
      <t xml:space="preserve"> - Minor fines, penalties, regulatory consequence may occur due to the somewhat defined policy on the use of cryptographic controls
</t>
    </r>
    <r>
      <rPr>
        <b/>
        <sz val="10"/>
        <rFont val="Arial"/>
        <family val="2"/>
      </rPr>
      <t>H</t>
    </r>
    <r>
      <rPr>
        <sz val="10"/>
        <rFont val="Arial"/>
        <family val="2"/>
      </rPr>
      <t xml:space="preserve"> - Major fines, penalties, regulatory consequence may occur due to lack of a policy on the use of cryptographic controls
</t>
    </r>
  </si>
  <si>
    <r>
      <t>L</t>
    </r>
    <r>
      <rPr>
        <sz val="10"/>
        <rFont val="Arial"/>
        <family val="2"/>
      </rPr>
      <t xml:space="preserve"> - Information security threats and vulnerabilities are unlikely to occur due to the well defined policy on the use of cryptographic controls
</t>
    </r>
    <r>
      <rPr>
        <b/>
        <sz val="10"/>
        <rFont val="Arial"/>
        <family val="2"/>
      </rPr>
      <t>M</t>
    </r>
    <r>
      <rPr>
        <sz val="10"/>
        <rFont val="Arial"/>
        <family val="2"/>
      </rPr>
      <t xml:space="preserve"> - Information security threats and vulnerabilities are likely (i.e. may occur once a year) to occur due to the somewhat defined policy on the use of cryptographic controls
</t>
    </r>
    <r>
      <rPr>
        <b/>
        <sz val="10"/>
        <rFont val="Arial"/>
        <family val="2"/>
      </rPr>
      <t>H</t>
    </r>
    <r>
      <rPr>
        <sz val="10"/>
        <rFont val="Arial"/>
        <family val="2"/>
      </rPr>
      <t xml:space="preserve"> - Information security threats and vulnerabilities are certain (i.e. may occur more than once a year) to occur due to the lack of a policy on the use of cryptographic controls
</t>
    </r>
  </si>
  <si>
    <r>
      <t xml:space="preserve">L </t>
    </r>
    <r>
      <rPr>
        <sz val="10"/>
        <rFont val="Arial"/>
        <family val="2"/>
      </rPr>
      <t xml:space="preserve">- Little to no fines, penalties, regulatory consequence may occur due to formalized encryption controls used during the transmission of confidential information
</t>
    </r>
    <r>
      <rPr>
        <b/>
        <sz val="10"/>
        <rFont val="Arial"/>
        <family val="2"/>
      </rPr>
      <t>M</t>
    </r>
    <r>
      <rPr>
        <sz val="10"/>
        <rFont val="Arial"/>
        <family val="2"/>
      </rPr>
      <t xml:space="preserve"> - Minor fines, penalties, regulatory consequence may occur due to limited encryption controls used during the transmission of confidential information
</t>
    </r>
    <r>
      <rPr>
        <b/>
        <sz val="10"/>
        <rFont val="Arial"/>
        <family val="2"/>
      </rPr>
      <t>H</t>
    </r>
    <r>
      <rPr>
        <sz val="10"/>
        <rFont val="Arial"/>
        <family val="2"/>
      </rPr>
      <t xml:space="preserve"> - Major fines, penalties, regulatory consequence may occur due to lack of encryption controls used during the transmission of confidential information
</t>
    </r>
  </si>
  <si>
    <r>
      <rPr>
        <b/>
        <sz val="10"/>
        <rFont val="Arial"/>
        <family val="2"/>
      </rPr>
      <t>L</t>
    </r>
    <r>
      <rPr>
        <sz val="10"/>
        <rFont val="Arial"/>
        <family val="2"/>
      </rPr>
      <t xml:space="preserve"> - Unauthorized access to information is unlikely to occur due to formalized encryption controls for the transmission of confidential information
</t>
    </r>
    <r>
      <rPr>
        <b/>
        <sz val="10"/>
        <rFont val="Arial"/>
        <family val="2"/>
      </rPr>
      <t>M</t>
    </r>
    <r>
      <rPr>
        <sz val="10"/>
        <rFont val="Arial"/>
        <family val="2"/>
      </rPr>
      <t xml:space="preserve"> - Unauthorized access to information is likely (i.e. may occur once a year) to occur due to limited encryption controls for the transmission of confidential information
</t>
    </r>
    <r>
      <rPr>
        <b/>
        <sz val="10"/>
        <rFont val="Arial"/>
        <family val="2"/>
      </rPr>
      <t xml:space="preserve">H </t>
    </r>
    <r>
      <rPr>
        <sz val="10"/>
        <rFont val="Arial"/>
        <family val="2"/>
      </rPr>
      <t xml:space="preserve">- Unauthorized access to information is certain (i.e. may occur more than once a year) to occur due to the lack of encryption controls for the transmission of confidential information
</t>
    </r>
  </si>
  <si>
    <r>
      <t>L</t>
    </r>
    <r>
      <rPr>
        <sz val="10"/>
        <rFont val="Arial"/>
        <family val="2"/>
      </rPr>
      <t xml:space="preserve"> - Insignificant disruptions (i.e. critical systems/processes are unavailable for less than one hour) may occur due to formalized procedures for cryptographic key establishment and management, and a well defined policy for issuing public key certificates.
</t>
    </r>
    <r>
      <rPr>
        <b/>
        <sz val="10"/>
        <rFont val="Arial"/>
        <family val="2"/>
      </rPr>
      <t xml:space="preserve">M </t>
    </r>
    <r>
      <rPr>
        <sz val="10"/>
        <rFont val="Arial"/>
        <family val="2"/>
      </rPr>
      <t xml:space="preserve">- Minor process disruptions (i.e. critical systems/processes are unavailable for more than one hour and less than one day) may occur due to limited procedures for cryptographic key establishment and management, and a somewhat policy for issuing public key certificates 
</t>
    </r>
    <r>
      <rPr>
        <b/>
        <sz val="10"/>
        <rFont val="Arial"/>
        <family val="2"/>
      </rPr>
      <t>H</t>
    </r>
    <r>
      <rPr>
        <sz val="10"/>
        <rFont val="Arial"/>
        <family val="2"/>
      </rPr>
      <t xml:space="preserve"> - Major process disruptions (i.e. critical systems/processes are unavailable for more than one day and/or adverse media coverage) may occur due to lack of procedures for cryptographic key establishment and management</t>
    </r>
    <r>
      <rPr>
        <b/>
        <sz val="10"/>
        <rFont val="Arial"/>
        <family val="2"/>
      </rPr>
      <t xml:space="preserve">
</t>
    </r>
  </si>
  <si>
    <r>
      <t xml:space="preserve">L </t>
    </r>
    <r>
      <rPr>
        <sz val="10"/>
        <rFont val="Arial"/>
        <family val="2"/>
      </rPr>
      <t xml:space="preserve">- Insignificant disruptions (i.e. critical systems/processes are unavailable for less than one hour) may occur due to a well defined security implementation process and formalized acceptance criteria  
</t>
    </r>
    <r>
      <rPr>
        <b/>
        <sz val="10"/>
        <rFont val="Arial"/>
        <family val="2"/>
      </rPr>
      <t>M</t>
    </r>
    <r>
      <rPr>
        <sz val="10"/>
        <rFont val="Arial"/>
        <family val="2"/>
      </rPr>
      <t xml:space="preserve"> - Minor process disruptions (i.e. critical systems/processes are unavailable for more than one hour and less than one day) may occur due to a somewhat defined security implementation process and limited acceptance criteria  
</t>
    </r>
    <r>
      <rPr>
        <b/>
        <sz val="10"/>
        <rFont val="Arial"/>
        <family val="2"/>
      </rPr>
      <t xml:space="preserve">
H</t>
    </r>
    <r>
      <rPr>
        <sz val="10"/>
        <rFont val="Arial"/>
        <family val="2"/>
      </rPr>
      <t xml:space="preserve"> - Major process disruptions (i.e. critical systems/processes are unavailable for more than one day and/or adverse media coverage) may occur due to the lack of a security implementation process and formalized acceptance criteria  
</t>
    </r>
  </si>
  <si>
    <r>
      <t>No Gap</t>
    </r>
    <r>
      <rPr>
        <sz val="10"/>
        <rFont val="Arial"/>
        <family val="2"/>
      </rPr>
      <t xml:space="preserve">-There is a formalized and documented system development life cycle methodology
</t>
    </r>
    <r>
      <rPr>
        <b/>
        <sz val="10"/>
        <rFont val="Arial"/>
        <family val="2"/>
      </rPr>
      <t>Partial Gap</t>
    </r>
    <r>
      <rPr>
        <sz val="10"/>
        <rFont val="Arial"/>
        <family val="2"/>
      </rPr>
      <t xml:space="preserve">-There is a limited system development life cycle methodology 
</t>
    </r>
    <r>
      <rPr>
        <b/>
        <sz val="10"/>
        <rFont val="Arial"/>
        <family val="2"/>
      </rPr>
      <t>Yes Gap</t>
    </r>
    <r>
      <rPr>
        <sz val="10"/>
        <rFont val="Arial"/>
        <family val="2"/>
      </rPr>
      <t>- There is no a system development life cycle methodology</t>
    </r>
    <r>
      <rPr>
        <b/>
        <sz val="10"/>
        <rFont val="Arial"/>
        <family val="2"/>
      </rPr>
      <t xml:space="preserve">
</t>
    </r>
  </si>
  <si>
    <r>
      <t>No Gap</t>
    </r>
    <r>
      <rPr>
        <sz val="10"/>
        <rFont val="Arial"/>
        <family val="2"/>
      </rPr>
      <t xml:space="preserve">- There are formalized security and other control requirements in the design phase of the systems development lifecycle
</t>
    </r>
    <r>
      <rPr>
        <b/>
        <sz val="10"/>
        <rFont val="Arial"/>
        <family val="2"/>
      </rPr>
      <t>Partial Gap</t>
    </r>
    <r>
      <rPr>
        <sz val="10"/>
        <rFont val="Arial"/>
        <family val="2"/>
      </rPr>
      <t xml:space="preserve"> – There are limited security and other control requirements in the design phase of the systems development lifecycle
</t>
    </r>
    <r>
      <rPr>
        <b/>
        <sz val="10"/>
        <rFont val="Arial"/>
        <family val="2"/>
      </rPr>
      <t>Yes Gap</t>
    </r>
    <r>
      <rPr>
        <sz val="10"/>
        <rFont val="Arial"/>
        <family val="2"/>
      </rPr>
      <t xml:space="preserve">- There are no security and other control requirements in the design phase of the systems development lifecycle
</t>
    </r>
  </si>
  <si>
    <r>
      <rPr>
        <b/>
        <sz val="10"/>
        <rFont val="Arial"/>
        <family val="2"/>
      </rPr>
      <t xml:space="preserve">L </t>
    </r>
    <r>
      <rPr>
        <sz val="10"/>
        <rFont val="Arial"/>
        <family val="2"/>
      </rPr>
      <t xml:space="preserve">- Insignificant disruptions (i.e. critical systems/processes are unavailable for less than one hour) may occur due to formalized security and other control requirements in the design phase of the systems development lifecycle
</t>
    </r>
    <r>
      <rPr>
        <b/>
        <sz val="10"/>
        <rFont val="Arial"/>
        <family val="2"/>
      </rPr>
      <t xml:space="preserve">
M</t>
    </r>
    <r>
      <rPr>
        <sz val="10"/>
        <rFont val="Arial"/>
        <family val="2"/>
      </rPr>
      <t xml:space="preserve"> - Minor process disruptions (i.e. critical systems/processes are unavailable for more than one hour and less than one day) may occur due to limited security and other control requirements in the design phase of the systems development lifecycle
</t>
    </r>
    <r>
      <rPr>
        <b/>
        <sz val="10"/>
        <rFont val="Arial"/>
        <family val="2"/>
      </rPr>
      <t>H</t>
    </r>
    <r>
      <rPr>
        <sz val="10"/>
        <rFont val="Arial"/>
        <family val="2"/>
      </rPr>
      <t xml:space="preserve"> - Major process disruptions (i.e. critical systems/processes are unavailable for more than one day and/or adverse media coverage) may occur due to the lack of security and other control requirements in the design phase of the systems development lifecycle</t>
    </r>
    <r>
      <rPr>
        <b/>
        <sz val="10"/>
        <rFont val="Calibri"/>
        <family val="2"/>
      </rPr>
      <t xml:space="preserve">
</t>
    </r>
  </si>
  <si>
    <r>
      <t>L</t>
    </r>
    <r>
      <rPr>
        <sz val="10"/>
        <rFont val="Arial"/>
        <family val="2"/>
      </rPr>
      <t xml:space="preserve"> - Information security threats and vulnerabilities are unlikely to occur due to formalized security and other control requirements in the design phase of the systems development lifecycle
</t>
    </r>
    <r>
      <rPr>
        <b/>
        <sz val="10"/>
        <rFont val="Arial"/>
        <family val="2"/>
      </rPr>
      <t>M</t>
    </r>
    <r>
      <rPr>
        <sz val="10"/>
        <rFont val="Arial"/>
        <family val="2"/>
      </rPr>
      <t xml:space="preserve"> - Information security threats and vulnerabilities are likely (i.e. may occur once a year) to occur due to limited security and other control requirements in the design phase of the systems development lifecycle
</t>
    </r>
    <r>
      <rPr>
        <b/>
        <sz val="10"/>
        <rFont val="Arial"/>
        <family val="2"/>
      </rPr>
      <t>H</t>
    </r>
    <r>
      <rPr>
        <sz val="10"/>
        <rFont val="Arial"/>
        <family val="2"/>
      </rPr>
      <t xml:space="preserve"> - Information security threats and vulnerabilities are certain (i.e. may occur more than once a year) to occur due to the lack of security and other control requirements in the design phase of the systems development lifecycle
</t>
    </r>
  </si>
  <si>
    <r>
      <t>L</t>
    </r>
    <r>
      <rPr>
        <sz val="10"/>
        <rFont val="Arial"/>
        <family val="2"/>
      </rPr>
      <t xml:space="preserve"> - Little to no fines, penalties, regulatory consequence may occur due to specific requirements and/or specifications in information system acquisition contractual agreements that are monitored on a reoccurring basis
</t>
    </r>
    <r>
      <rPr>
        <b/>
        <sz val="10"/>
        <rFont val="Arial"/>
        <family val="2"/>
      </rPr>
      <t>M</t>
    </r>
    <r>
      <rPr>
        <sz val="10"/>
        <rFont val="Arial"/>
        <family val="2"/>
      </rPr>
      <t xml:space="preserve"> - Minor fines, penalties, regulatory consequence may occur due to specific requirements and/or specifications in information system acquisition contractual agreements that are monitored on a periodic basis
</t>
    </r>
    <r>
      <rPr>
        <b/>
        <sz val="10"/>
        <rFont val="Arial"/>
        <family val="2"/>
      </rPr>
      <t>H</t>
    </r>
    <r>
      <rPr>
        <sz val="10"/>
        <rFont val="Arial"/>
        <family val="2"/>
      </rPr>
      <t xml:space="preserve"> - Major fines, penalties, regulatory consequence may occur due to specific requirements and/or specifications in information system acquisition contractual agreements that are not monitored
</t>
    </r>
  </si>
  <si>
    <r>
      <t>L</t>
    </r>
    <r>
      <rPr>
        <sz val="10"/>
        <rFont val="Arial"/>
        <family val="2"/>
      </rPr>
      <t xml:space="preserve"> - Information security threats and vulnerabilities are unlikely to occur due to the specific requirements and/or specifications in information system acquisition contractual agreements that are monitored on a reoccurring basis 
</t>
    </r>
    <r>
      <rPr>
        <b/>
        <sz val="10"/>
        <rFont val="Arial"/>
        <family val="2"/>
      </rPr>
      <t>M</t>
    </r>
    <r>
      <rPr>
        <sz val="10"/>
        <rFont val="Arial"/>
        <family val="2"/>
      </rPr>
      <t xml:space="preserve"> - Information security threats and vulnerabilities are likely (i.e. may occur once a year) to occur due to specific requirements and/or specifications in information system acquisition contractual agreements that are monitored on a reoccurring basis 
</t>
    </r>
    <r>
      <rPr>
        <b/>
        <sz val="10"/>
        <rFont val="Arial"/>
        <family val="2"/>
      </rPr>
      <t xml:space="preserve">
H</t>
    </r>
    <r>
      <rPr>
        <sz val="10"/>
        <rFont val="Arial"/>
        <family val="2"/>
      </rPr>
      <t xml:space="preserve"> - Information security threats and vulnerabilities are certain (i.e. may occur more than once a year) to occur due to the lack of monitoring of the specific requirements and/or specifications in information system acquisition contractual agreements
</t>
    </r>
  </si>
  <si>
    <r>
      <t xml:space="preserve">L </t>
    </r>
    <r>
      <rPr>
        <sz val="10"/>
        <rFont val="Arial"/>
        <family val="2"/>
      </rPr>
      <t xml:space="preserve">- Insignificant disruptions (i.e. critical systems/processes are unavailable for less than one hour) may occur due to the formalized validation checks built into the information systems  
</t>
    </r>
    <r>
      <rPr>
        <b/>
        <sz val="10"/>
        <rFont val="Arial"/>
        <family val="2"/>
      </rPr>
      <t>M</t>
    </r>
    <r>
      <rPr>
        <sz val="10"/>
        <rFont val="Arial"/>
        <family val="2"/>
      </rPr>
      <t xml:space="preserve"> - Minor process disruptions (i.e. critical systems/processes are unavailable for more than one hour and less than one day) may occur due to the limited validation checks built into the information systems  
</t>
    </r>
    <r>
      <rPr>
        <b/>
        <sz val="10"/>
        <rFont val="Arial"/>
        <family val="2"/>
      </rPr>
      <t>H</t>
    </r>
    <r>
      <rPr>
        <sz val="10"/>
        <rFont val="Arial"/>
        <family val="2"/>
      </rPr>
      <t xml:space="preserve"> - Major process disruptions (i.e. critical systems/processes are unavailable for more than one day and/or adverse media coverage) may occur due to the lack of validation checks built into the information systems  </t>
    </r>
    <r>
      <rPr>
        <b/>
        <sz val="10"/>
        <rFont val="Arial"/>
        <family val="2"/>
      </rPr>
      <t xml:space="preserve">
</t>
    </r>
  </si>
  <si>
    <r>
      <t>L</t>
    </r>
    <r>
      <rPr>
        <sz val="10"/>
        <rFont val="Arial"/>
        <family val="2"/>
      </rPr>
      <t xml:space="preserve">- System vulnerabilities are unlikely to occur due to formalized validation checks built into the information systems  
</t>
    </r>
    <r>
      <rPr>
        <b/>
        <sz val="10"/>
        <rFont val="Arial"/>
        <family val="2"/>
      </rPr>
      <t>M</t>
    </r>
    <r>
      <rPr>
        <sz val="10"/>
        <rFont val="Arial"/>
        <family val="2"/>
      </rPr>
      <t xml:space="preserve"> - System vulnerabilities are likely (i.e. may occur once a year) to occur due to limited validation checks built into the information systems  
</t>
    </r>
    <r>
      <rPr>
        <b/>
        <sz val="10"/>
        <rFont val="Arial"/>
        <family val="2"/>
      </rPr>
      <t>H</t>
    </r>
    <r>
      <rPr>
        <sz val="10"/>
        <rFont val="Arial"/>
        <family val="2"/>
      </rPr>
      <t xml:space="preserve"> - System vulnerabilities are certain (i.e. may occur more than once a year) to occur due to the lack of validation checks built into the information systems   
</t>
    </r>
  </si>
  <si>
    <r>
      <t>L</t>
    </r>
    <r>
      <rPr>
        <sz val="10"/>
        <rFont val="Arial"/>
        <family val="2"/>
      </rPr>
      <t xml:space="preserve"> - Insignificant disruptions (i.e. critical systems/processes are unavailable for less than one hour) may occur due to a well defined process around code review and formalized trainings for developers to identify coding vulnerabilities
</t>
    </r>
    <r>
      <rPr>
        <b/>
        <sz val="10"/>
        <rFont val="Arial"/>
        <family val="2"/>
      </rPr>
      <t>M</t>
    </r>
    <r>
      <rPr>
        <sz val="10"/>
        <rFont val="Arial"/>
        <family val="2"/>
      </rPr>
      <t xml:space="preserve"> - Minor process disruptions (i.e. critical systems/processes are unavailable for more than one hour and less than one day) may occur due to a somewhat defined process around code review and limited trainings for developers to identify coding vulnerabilities
</t>
    </r>
    <r>
      <rPr>
        <b/>
        <sz val="10"/>
        <rFont val="Arial"/>
        <family val="2"/>
      </rPr>
      <t>H</t>
    </r>
    <r>
      <rPr>
        <sz val="10"/>
        <rFont val="Arial"/>
        <family val="2"/>
      </rPr>
      <t xml:space="preserve"> - Major process disruptions (i.e. critical systems/processes are unavailable for more than one day and/or adverse media coverage) may occur due to the lack of a process around code review and trainings for developers to identify coding vulnerabilities 
</t>
    </r>
  </si>
  <si>
    <r>
      <rPr>
        <b/>
        <sz val="10"/>
        <rFont val="Arial"/>
        <family val="2"/>
      </rPr>
      <t>L</t>
    </r>
    <r>
      <rPr>
        <sz val="10"/>
        <rFont val="Arial"/>
        <family val="2"/>
      </rPr>
      <t xml:space="preserve">- Coding vulnerabilities are unlikely to occur due to a well defined process around code review and formalized trainings for developers 
</t>
    </r>
    <r>
      <rPr>
        <b/>
        <sz val="10"/>
        <rFont val="Arial"/>
        <family val="2"/>
      </rPr>
      <t>M</t>
    </r>
    <r>
      <rPr>
        <sz val="10"/>
        <rFont val="Arial"/>
        <family val="2"/>
      </rPr>
      <t xml:space="preserve"> - Coding vulnerabilities are likely (i.e. may occur once a year) to occur due to a somewhat process around code review and limited trainings for developers 
</t>
    </r>
    <r>
      <rPr>
        <b/>
        <sz val="10"/>
        <rFont val="Arial"/>
        <family val="2"/>
      </rPr>
      <t>H</t>
    </r>
    <r>
      <rPr>
        <sz val="10"/>
        <rFont val="Arial"/>
        <family val="2"/>
      </rPr>
      <t xml:space="preserve"> - Coding vulnerabilities are certain (i.e. may occur more than once a year) to occur due to the lack of a process around code review and trainings for developers  
</t>
    </r>
  </si>
  <si>
    <r>
      <t xml:space="preserve">L </t>
    </r>
    <r>
      <rPr>
        <sz val="10"/>
        <rFont val="Arial"/>
        <family val="2"/>
      </rPr>
      <t xml:space="preserve">- Information security threats and vulnerabilities are unlikely to occur due to formally guidance from security personnel regarding what system files should be restricted before new applications and systems are promoted to production
</t>
    </r>
    <r>
      <rPr>
        <b/>
        <sz val="10"/>
        <rFont val="Arial"/>
        <family val="2"/>
      </rPr>
      <t>M</t>
    </r>
    <r>
      <rPr>
        <sz val="10"/>
        <rFont val="Arial"/>
        <family val="2"/>
      </rPr>
      <t xml:space="preserve"> - Information security threats and vulnerabilities are likely (i.e. may occur once a year) to occur due to limited guidance from security personnel regarding what system files should be restricted before new applications and systems are promoted to production
</t>
    </r>
    <r>
      <rPr>
        <b/>
        <sz val="10"/>
        <rFont val="Arial"/>
        <family val="2"/>
      </rPr>
      <t>H</t>
    </r>
    <r>
      <rPr>
        <sz val="10"/>
        <rFont val="Arial"/>
        <family val="2"/>
      </rPr>
      <t xml:space="preserve"> - Information security threats and vulnerabilities are certain (i.e. may occur more than once a year) to occur due to the lack of guidance from security personnel regarding what system files should be restricted before new applications and systems are promoted to production
</t>
    </r>
  </si>
  <si>
    <r>
      <t>L</t>
    </r>
    <r>
      <rPr>
        <sz val="10"/>
        <rFont val="Arial"/>
        <family val="2"/>
      </rPr>
      <t xml:space="preserve"> - Insignificant disruptions (i.e. critical systems/processes are unavailable for less than one hour) may occur due to a well defined and documented policy for monitoring and reporting of information security events
</t>
    </r>
    <r>
      <rPr>
        <b/>
        <sz val="10"/>
        <rFont val="Arial"/>
        <family val="2"/>
      </rPr>
      <t>M</t>
    </r>
    <r>
      <rPr>
        <sz val="10"/>
        <rFont val="Arial"/>
        <family val="2"/>
      </rPr>
      <t xml:space="preserve"> - Minor process disruptions (i.e. critical systems/processes are unavailable for more than one hour and less than one day) may occur due to a somewhat defined policy for monitoring and reporting of information security events
</t>
    </r>
    <r>
      <rPr>
        <b/>
        <sz val="10"/>
        <rFont val="Arial"/>
        <family val="2"/>
      </rPr>
      <t>H</t>
    </r>
    <r>
      <rPr>
        <sz val="10"/>
        <rFont val="Arial"/>
        <family val="2"/>
      </rPr>
      <t xml:space="preserve"> - Major process disruptions (i.e. critical systems/processes are unavailable for more than one day and/or adverse media coverage) may occur due to the lack of a policy for monitoring and reporting of information security events
</t>
    </r>
  </si>
  <si>
    <r>
      <t>L</t>
    </r>
    <r>
      <rPr>
        <sz val="10"/>
        <rFont val="Arial"/>
        <family val="2"/>
      </rPr>
      <t xml:space="preserve"> - Insignificant disruptions (i.e. critical systems/processes are unavailable for less than one hour) may occur due to formalized intrusion detection systems to monitor information security events
</t>
    </r>
    <r>
      <rPr>
        <b/>
        <sz val="10"/>
        <rFont val="Arial"/>
        <family val="2"/>
      </rPr>
      <t>M</t>
    </r>
    <r>
      <rPr>
        <sz val="10"/>
        <rFont val="Arial"/>
        <family val="2"/>
      </rPr>
      <t xml:space="preserve"> - Minor process disruptions (i.e. critical systems/processes are unavailable for more than one hour and less than one day) may occur due to limited intrusion detection systems to monitor information security events
</t>
    </r>
    <r>
      <rPr>
        <b/>
        <sz val="10"/>
        <rFont val="Arial"/>
        <family val="2"/>
      </rPr>
      <t>H</t>
    </r>
    <r>
      <rPr>
        <sz val="10"/>
        <rFont val="Arial"/>
        <family val="2"/>
      </rPr>
      <t xml:space="preserve"> - Major process disruptions (i.e. critical systems/processes are unavailable for more than one day and/or adverse media coverage) may occur due to the lack of  intrusion detection systems to monitor information security events
</t>
    </r>
  </si>
  <si>
    <r>
      <rPr>
        <b/>
        <sz val="10"/>
        <rFont val="Arial"/>
        <family val="2"/>
      </rPr>
      <t>No Gap</t>
    </r>
    <r>
      <rPr>
        <sz val="10"/>
        <rFont val="Arial"/>
        <family val="2"/>
      </rPr>
      <t xml:space="preserve">-There are formalized controls in place to prevent unidentified equipment to gain access to the network, and a formalized inventory list of “approved” devices
</t>
    </r>
    <r>
      <rPr>
        <b/>
        <sz val="10"/>
        <rFont val="Arial"/>
        <family val="2"/>
      </rPr>
      <t>Partial Gap</t>
    </r>
    <r>
      <rPr>
        <sz val="10"/>
        <rFont val="Arial"/>
        <family val="2"/>
      </rPr>
      <t xml:space="preserve">- There are limited controls in place to prevent unidentified equipment to gain access to the network, and a limited inventory list of “approved” devices
</t>
    </r>
    <r>
      <rPr>
        <b/>
        <sz val="10"/>
        <rFont val="Arial"/>
        <family val="2"/>
      </rPr>
      <t>Yes Gap</t>
    </r>
    <r>
      <rPr>
        <sz val="10"/>
        <rFont val="Arial"/>
        <family val="2"/>
      </rPr>
      <t xml:space="preserve"> - There are no controls in place to prevent unidentified equipment to gain access to the network, and a limited inventory list of “approved” devices</t>
    </r>
    <r>
      <rPr>
        <b/>
        <sz val="10"/>
        <rFont val="Calibri"/>
        <family val="2"/>
      </rPr>
      <t xml:space="preserve">
</t>
    </r>
  </si>
  <si>
    <r>
      <rPr>
        <b/>
        <sz val="10"/>
        <rFont val="Arial"/>
        <family val="2"/>
      </rPr>
      <t xml:space="preserve">L </t>
    </r>
    <r>
      <rPr>
        <sz val="10"/>
        <rFont val="Arial"/>
        <family val="2"/>
      </rPr>
      <t xml:space="preserve">- Insignificant disruptions may occur due to formalized controls to prevent unidentified equipment to gain access to the network, and formalized inventory list of “approved” devices
</t>
    </r>
    <r>
      <rPr>
        <b/>
        <sz val="10"/>
        <rFont val="Arial"/>
        <family val="2"/>
      </rPr>
      <t xml:space="preserve">M </t>
    </r>
    <r>
      <rPr>
        <sz val="10"/>
        <rFont val="Arial"/>
        <family val="2"/>
      </rPr>
      <t xml:space="preserve">- Minor process disruptions may occur due to limited controls to prevent unidentified equipment to gain access to the network, and partial inventory list of “approved” devices
</t>
    </r>
    <r>
      <rPr>
        <b/>
        <sz val="10"/>
        <rFont val="Arial"/>
        <family val="2"/>
      </rPr>
      <t>H</t>
    </r>
    <r>
      <rPr>
        <sz val="10"/>
        <rFont val="Arial"/>
        <family val="2"/>
      </rPr>
      <t xml:space="preserve"> - Major process disruptions may occur due to the lack of controls to prevent unidentified equipment to gain access to the network, and an inventory list of “approved” devices
</t>
    </r>
  </si>
  <si>
    <r>
      <t xml:space="preserve">L </t>
    </r>
    <r>
      <rPr>
        <sz val="10"/>
        <rFont val="Arial"/>
        <family val="2"/>
      </rPr>
      <t xml:space="preserve">- Insignificant disruptions may occur due to formalized access restrictions to monitor and control communication at the internal and external boundary of the network, and the implementation of a DMZ
</t>
    </r>
    <r>
      <rPr>
        <b/>
        <sz val="10"/>
        <rFont val="Arial"/>
        <family val="2"/>
      </rPr>
      <t xml:space="preserve">M </t>
    </r>
    <r>
      <rPr>
        <sz val="10"/>
        <rFont val="Arial"/>
        <family val="2"/>
      </rPr>
      <t xml:space="preserve">- Minor process disruptions may occur due to limited access restrictions to monitor and control communication at the internal and external boundary of the network
</t>
    </r>
    <r>
      <rPr>
        <b/>
        <sz val="10"/>
        <rFont val="Arial"/>
        <family val="2"/>
      </rPr>
      <t>H</t>
    </r>
    <r>
      <rPr>
        <sz val="10"/>
        <rFont val="Arial"/>
        <family val="2"/>
      </rPr>
      <t xml:space="preserve"> - Major process disruptions may occur due to the lack of access restrictions to monitor and control communication at the internal and external boundary of the network
</t>
    </r>
  </si>
  <si>
    <r>
      <t>No Gap</t>
    </r>
    <r>
      <rPr>
        <sz val="10"/>
        <rFont val="Arial"/>
        <family val="2"/>
      </rPr>
      <t xml:space="preserve">- There are publicly accessible network components to separate sub networks with separate physical network interfaces.
</t>
    </r>
    <r>
      <rPr>
        <b/>
        <sz val="10"/>
        <rFont val="Arial"/>
        <family val="2"/>
      </rPr>
      <t>Partial Gap</t>
    </r>
    <r>
      <rPr>
        <sz val="10"/>
        <rFont val="Arial"/>
        <family val="2"/>
      </rPr>
      <t xml:space="preserve">- There are limited publicly accessible network components to separate sub networks with separate physical network interfaces.
</t>
    </r>
    <r>
      <rPr>
        <b/>
        <sz val="10"/>
        <rFont val="Arial"/>
        <family val="2"/>
      </rPr>
      <t>Yes Gap</t>
    </r>
    <r>
      <rPr>
        <sz val="10"/>
        <rFont val="Arial"/>
        <family val="2"/>
      </rPr>
      <t xml:space="preserve">- There are no publicly accessible network components to separate sub networks with separate physical network interfaces.
</t>
    </r>
  </si>
  <si>
    <r>
      <t>L</t>
    </r>
    <r>
      <rPr>
        <sz val="10"/>
        <rFont val="Arial"/>
        <family val="2"/>
      </rPr>
      <t xml:space="preserve"> - Insignificant disruptions may occur due to publicly accessible network components to separate sub networks with physical network interfaces.
</t>
    </r>
    <r>
      <rPr>
        <b/>
        <sz val="10"/>
        <rFont val="Arial"/>
        <family val="2"/>
      </rPr>
      <t>M</t>
    </r>
    <r>
      <rPr>
        <sz val="10"/>
        <rFont val="Arial"/>
        <family val="2"/>
      </rPr>
      <t xml:space="preserve"> - Minor process disruptions may occur due to limited publicly accessible network components to separate sub networks with physical network interfaces.
</t>
    </r>
    <r>
      <rPr>
        <b/>
        <sz val="10"/>
        <rFont val="Arial"/>
        <family val="2"/>
      </rPr>
      <t>H</t>
    </r>
    <r>
      <rPr>
        <sz val="10"/>
        <rFont val="Arial"/>
        <family val="2"/>
      </rPr>
      <t xml:space="preserve"> - Major process disruptions may occur due to the lack of publicly accessible network components to separate sub networks with physical network interfaces.
</t>
    </r>
  </si>
  <si>
    <r>
      <rPr>
        <b/>
        <sz val="10"/>
        <rFont val="Arial"/>
        <family val="2"/>
      </rPr>
      <t>L</t>
    </r>
    <r>
      <rPr>
        <sz val="10"/>
        <rFont val="Arial"/>
        <family val="2"/>
      </rPr>
      <t xml:space="preserve"> – Unauthorized access to networks is unlikely to occur due to publicly accessible network components to separate sub networks with separate physical network interfaces
</t>
    </r>
    <r>
      <rPr>
        <b/>
        <sz val="10"/>
        <rFont val="Arial"/>
        <family val="2"/>
      </rPr>
      <t>M</t>
    </r>
    <r>
      <rPr>
        <sz val="10"/>
        <rFont val="Arial"/>
        <family val="2"/>
      </rPr>
      <t xml:space="preserve"> - Unauthorized access to networks is likely to occur due to limited publicly accessible network components to separate sub networks with separate physical network interfaces
</t>
    </r>
    <r>
      <rPr>
        <b/>
        <sz val="10"/>
        <rFont val="Arial"/>
        <family val="2"/>
      </rPr>
      <t>H</t>
    </r>
    <r>
      <rPr>
        <sz val="10"/>
        <rFont val="Arial"/>
        <family val="2"/>
      </rPr>
      <t xml:space="preserve"> - Unauthorized access to networks is certain (i.e. may occur more than once a year) to occur due to the lack of publicly accessible network components to separate sub networks with separate physical network interfaces</t>
    </r>
    <r>
      <rPr>
        <b/>
        <sz val="10"/>
        <rFont val="Calibri"/>
        <family val="2"/>
      </rPr>
      <t xml:space="preserve">
</t>
    </r>
  </si>
  <si>
    <r>
      <t>No Gap</t>
    </r>
    <r>
      <rPr>
        <sz val="10"/>
        <rFont val="Arial"/>
        <family val="2"/>
      </rPr>
      <t xml:space="preserve">- There are formalized Voice over Internet Protocol (VOIP) technologies, as well as restrictions and implementation guidance for VOIP technologies 
</t>
    </r>
    <r>
      <rPr>
        <b/>
        <sz val="10"/>
        <rFont val="Arial"/>
        <family val="2"/>
      </rPr>
      <t xml:space="preserve">
Partial Gap</t>
    </r>
    <r>
      <rPr>
        <sz val="10"/>
        <rFont val="Arial"/>
        <family val="2"/>
      </rPr>
      <t xml:space="preserve">- There are limited Voice over Internet Protocol (VOIP) technologies; however, there are no restrictions and implementation guidance for VOIP technologies
</t>
    </r>
    <r>
      <rPr>
        <b/>
        <sz val="10"/>
        <rFont val="Arial"/>
        <family val="2"/>
      </rPr>
      <t>Yes Gap</t>
    </r>
    <r>
      <rPr>
        <sz val="10"/>
        <rFont val="Arial"/>
        <family val="2"/>
      </rPr>
      <t xml:space="preserve">- There are no Voice over Internet Protocol (VOIP) technologies
</t>
    </r>
  </si>
  <si>
    <r>
      <rPr>
        <b/>
        <sz val="10"/>
        <rFont val="Arial"/>
        <family val="2"/>
      </rPr>
      <t>L</t>
    </r>
    <r>
      <rPr>
        <sz val="10"/>
        <rFont val="Arial"/>
        <family val="2"/>
      </rPr>
      <t xml:space="preserve"> – Information systems with high security requirements are unlikely to be compromised due to formalized Voice over Internet Protocol (VOIP) technologies
</t>
    </r>
    <r>
      <rPr>
        <b/>
        <sz val="10"/>
        <rFont val="Arial"/>
        <family val="2"/>
      </rPr>
      <t>M</t>
    </r>
    <r>
      <rPr>
        <sz val="10"/>
        <rFont val="Arial"/>
        <family val="2"/>
      </rPr>
      <t xml:space="preserve"> - Information systems with high security requirements are likely to be compromised due to limited Voice over Internet Protocol (VOIP) technologies
</t>
    </r>
    <r>
      <rPr>
        <b/>
        <sz val="10"/>
        <rFont val="Arial"/>
        <family val="2"/>
      </rPr>
      <t>H</t>
    </r>
    <r>
      <rPr>
        <sz val="10"/>
        <rFont val="Arial"/>
        <family val="2"/>
      </rPr>
      <t xml:space="preserve"> - Information systems with high security requirements are certain (i.e. may occur more than once a year) to be compromised due to the lack of Voice over Internet Protocol (VOIP) technologies</t>
    </r>
    <r>
      <rPr>
        <b/>
        <sz val="10"/>
        <rFont val="Calibri"/>
        <family val="2"/>
      </rPr>
      <t xml:space="preserve">
</t>
    </r>
  </si>
  <si>
    <r>
      <t>No Gap</t>
    </r>
    <r>
      <rPr>
        <sz val="10"/>
        <rFont val="Arial"/>
        <family val="2"/>
      </rPr>
      <t xml:space="preserve">- Network security and administration policies, procedures and standards are well defined 
</t>
    </r>
    <r>
      <rPr>
        <b/>
        <sz val="10"/>
        <rFont val="Arial"/>
        <family val="2"/>
      </rPr>
      <t>Partial Gap</t>
    </r>
    <r>
      <rPr>
        <sz val="10"/>
        <rFont val="Arial"/>
        <family val="2"/>
      </rPr>
      <t xml:space="preserve">- Network security and administration policies, procedures and standards are somewhat defined
</t>
    </r>
    <r>
      <rPr>
        <b/>
        <sz val="10"/>
        <rFont val="Arial"/>
        <family val="2"/>
      </rPr>
      <t>Yes Gap</t>
    </r>
    <r>
      <rPr>
        <sz val="10"/>
        <rFont val="Arial"/>
        <family val="2"/>
      </rPr>
      <t xml:space="preserve">- There are no network security and administration policies, procedures and standards
</t>
    </r>
  </si>
  <si>
    <r>
      <t xml:space="preserve">L </t>
    </r>
    <r>
      <rPr>
        <sz val="10"/>
        <rFont val="Arial"/>
        <family val="2"/>
      </rPr>
      <t xml:space="preserve">– Unauthorized activity in the internal and external networks is unlikely to occur due to well defined groups, roles, and responsibilities for logical management of network components and completely disablement of the unnecessary ports / services on various infrastructure components
</t>
    </r>
    <r>
      <rPr>
        <b/>
        <sz val="10"/>
        <rFont val="Arial"/>
        <family val="2"/>
      </rPr>
      <t>M</t>
    </r>
    <r>
      <rPr>
        <sz val="10"/>
        <rFont val="Arial"/>
        <family val="2"/>
      </rPr>
      <t xml:space="preserve"> - Unauthorized activity in the internal and external networks is likely to occur due to somewhat defined groups, roles, and responsibilities for logical management of network components and partially disablement of the unnecessary ports / services on various infrastructure components
</t>
    </r>
    <r>
      <rPr>
        <b/>
        <sz val="10"/>
        <rFont val="Arial"/>
        <family val="2"/>
      </rPr>
      <t>H</t>
    </r>
    <r>
      <rPr>
        <sz val="10"/>
        <rFont val="Arial"/>
        <family val="2"/>
      </rPr>
      <t xml:space="preserve"> - Unauthorized activity in the internal and external networks is certain (i.e. may occur more than once a year) to occur due to the lack of groups, roles, and responsibilities for logical management of network components and disablement of the unnecessary ports / services on various infrastructure components
</t>
    </r>
  </si>
  <si>
    <r>
      <rPr>
        <b/>
        <sz val="10"/>
        <rFont val="Arial"/>
        <family val="2"/>
      </rPr>
      <t xml:space="preserve">L </t>
    </r>
    <r>
      <rPr>
        <sz val="10"/>
        <rFont val="Arial"/>
        <family val="2"/>
      </rPr>
      <t xml:space="preserve">– Unauthorized access to the networks are unlikely to occur due to the consistent implementation of a baseline security configuration for wireless networks, and the formalized processes for monitoring wireless network activity and identifying unauthorized wireless access points
</t>
    </r>
    <r>
      <rPr>
        <b/>
        <sz val="10"/>
        <rFont val="Arial"/>
        <family val="2"/>
      </rPr>
      <t>M</t>
    </r>
    <r>
      <rPr>
        <sz val="10"/>
        <rFont val="Arial"/>
        <family val="2"/>
      </rPr>
      <t xml:space="preserve"> - Unauthorized access to the networks are likely to occur due to the partial implementation of a baseline security configuration for wireless networks, and the limited processes for monitoring wireless network activity and identifying unauthorized wireless access points
</t>
    </r>
    <r>
      <rPr>
        <b/>
        <sz val="10"/>
        <rFont val="Arial"/>
        <family val="2"/>
      </rPr>
      <t>H</t>
    </r>
    <r>
      <rPr>
        <sz val="10"/>
        <rFont val="Arial"/>
        <family val="2"/>
      </rPr>
      <t xml:space="preserve"> - Vulnerabilities in wireless networks are certain (i.e. may occur more than once a year) to occur due to the lack of a baseline security configuration for wireless networks, and the processes for monitoring wireless network activity and identifying unauthorized wireless access points
</t>
    </r>
  </si>
  <si>
    <r>
      <t>L</t>
    </r>
    <r>
      <rPr>
        <sz val="10"/>
        <rFont val="Arial"/>
        <family val="2"/>
      </rPr>
      <t xml:space="preserve"> - Insignificant disruptions may occur due to a formalized policy on mobile devices and teleworking
</t>
    </r>
    <r>
      <rPr>
        <b/>
        <sz val="10"/>
        <rFont val="Arial"/>
        <family val="2"/>
      </rPr>
      <t>M</t>
    </r>
    <r>
      <rPr>
        <sz val="10"/>
        <rFont val="Arial"/>
        <family val="2"/>
      </rPr>
      <t xml:space="preserve"> - Minor process disruptions may occur due to a limited policy on mobile devices and teleworking
</t>
    </r>
    <r>
      <rPr>
        <b/>
        <sz val="10"/>
        <rFont val="Arial"/>
        <family val="2"/>
      </rPr>
      <t xml:space="preserve">H </t>
    </r>
    <r>
      <rPr>
        <sz val="10"/>
        <rFont val="Arial"/>
        <family val="2"/>
      </rPr>
      <t xml:space="preserve">- Major process disruptions may occur due to the lack of a policy on mobile devices and teleworking
</t>
    </r>
  </si>
  <si>
    <r>
      <rPr>
        <b/>
        <sz val="10"/>
        <rFont val="Arial"/>
        <family val="2"/>
      </rPr>
      <t xml:space="preserve">L </t>
    </r>
    <r>
      <rPr>
        <sz val="10"/>
        <rFont val="Arial"/>
        <family val="2"/>
      </rPr>
      <t xml:space="preserve">- Information assets are unlikely to be breached due to formalized HR compliance policy
</t>
    </r>
    <r>
      <rPr>
        <b/>
        <sz val="10"/>
        <rFont val="Arial"/>
        <family val="2"/>
      </rPr>
      <t>M</t>
    </r>
    <r>
      <rPr>
        <sz val="10"/>
        <rFont val="Arial"/>
        <family val="2"/>
      </rPr>
      <t xml:space="preserve"> - Information assets are likely (i.e. may occur once a year) to be breached due to limited HR compliance policy
</t>
    </r>
    <r>
      <rPr>
        <b/>
        <sz val="10"/>
        <rFont val="Arial"/>
        <family val="2"/>
      </rPr>
      <t>H</t>
    </r>
    <r>
      <rPr>
        <sz val="10"/>
        <rFont val="Arial"/>
        <family val="2"/>
      </rPr>
      <t xml:space="preserve"> - Information assets are certain (i.e. may occur more than once a year) to be breached due to the lack of HR compliance policy 
</t>
    </r>
    <r>
      <rPr>
        <sz val="10"/>
        <rFont val="Calibri"/>
        <family val="2"/>
      </rPr>
      <t xml:space="preserve">
</t>
    </r>
  </si>
  <si>
    <r>
      <t>L</t>
    </r>
    <r>
      <rPr>
        <sz val="10"/>
        <rFont val="Arial"/>
        <family val="2"/>
      </rPr>
      <t xml:space="preserve"> - Information assets are unlikely to be breached due to a formalized process to ensure that terminated users do not retain access to systems, data, facilities and assets
</t>
    </r>
    <r>
      <rPr>
        <b/>
        <sz val="10"/>
        <rFont val="Arial"/>
        <family val="2"/>
      </rPr>
      <t>M</t>
    </r>
    <r>
      <rPr>
        <sz val="10"/>
        <rFont val="Arial"/>
        <family val="2"/>
      </rPr>
      <t xml:space="preserve"> - Information assets are likely (i.e. may occur once a year) to be breached due to a limited  process to ensure that terminated users do not retain access to systems, data, facilities and assets
</t>
    </r>
    <r>
      <rPr>
        <b/>
        <sz val="10"/>
        <rFont val="Arial"/>
        <family val="2"/>
      </rPr>
      <t xml:space="preserve">
H</t>
    </r>
    <r>
      <rPr>
        <sz val="10"/>
        <rFont val="Arial"/>
        <family val="2"/>
      </rPr>
      <t xml:space="preserve"> - Information assets are certain (i.e. may occur more than once a year) to be breached due to the lack of a  process to ensure that terminated users do not retain access to systems, data, facilities and assets
</t>
    </r>
  </si>
  <si>
    <r>
      <rPr>
        <b/>
        <sz val="10"/>
        <rFont val="Arial"/>
        <family val="2"/>
      </rPr>
      <t>L -</t>
    </r>
    <r>
      <rPr>
        <sz val="10"/>
        <rFont val="Arial"/>
        <family val="2"/>
      </rPr>
      <t xml:space="preserve"> Inconsistencies between the security objectives and agency mission, goals, and objectives are unlikely to occur due to a well defined governance process
</t>
    </r>
    <r>
      <rPr>
        <b/>
        <sz val="10"/>
        <rFont val="Arial"/>
        <family val="2"/>
      </rPr>
      <t xml:space="preserve">M </t>
    </r>
    <r>
      <rPr>
        <sz val="10"/>
        <rFont val="Arial"/>
        <family val="2"/>
      </rPr>
      <t xml:space="preserve">- Inconsistencies between the security objectives and agency mission, goals, and objectives are likely (i.e. may occur once a year) to occur due to a somewhat defined governance process
</t>
    </r>
    <r>
      <rPr>
        <b/>
        <sz val="10"/>
        <rFont val="Arial"/>
        <family val="2"/>
      </rPr>
      <t>H -</t>
    </r>
    <r>
      <rPr>
        <sz val="10"/>
        <rFont val="Arial"/>
        <family val="2"/>
      </rPr>
      <t xml:space="preserve">  Inconsistencies between the security objectives and agency mission, goals, and objectives  are certain (i.e. may occur more than once a year) to occur due to the lack of a defined governance process</t>
    </r>
  </si>
  <si>
    <r>
      <rPr>
        <b/>
        <sz val="10"/>
        <rFont val="Arial"/>
        <family val="2"/>
      </rPr>
      <t>L -</t>
    </r>
    <r>
      <rPr>
        <sz val="10"/>
        <rFont val="Arial"/>
        <family val="2"/>
      </rPr>
      <t xml:space="preserve"> Inconsistencies between the security objectives and agency mission, goals, and objectives are unlikely to occur due to a well defined security plan
</t>
    </r>
    <r>
      <rPr>
        <b/>
        <sz val="10"/>
        <rFont val="Arial"/>
        <family val="2"/>
      </rPr>
      <t xml:space="preserve">M </t>
    </r>
    <r>
      <rPr>
        <sz val="10"/>
        <rFont val="Arial"/>
        <family val="2"/>
      </rPr>
      <t xml:space="preserve">- Inconsistencies between the security objectives and agency mission, goals, and objectives  are likely (i.e. may occur once a year) to occur due to a somewhat defined security plan
</t>
    </r>
    <r>
      <rPr>
        <b/>
        <sz val="10"/>
        <rFont val="Arial"/>
        <family val="2"/>
      </rPr>
      <t>H -</t>
    </r>
    <r>
      <rPr>
        <sz val="10"/>
        <rFont val="Arial"/>
        <family val="2"/>
      </rPr>
      <t xml:space="preserve"> Inconsistencies between the security objectives and agency mission, goals, and objectives are certain (i.e. may occur more than once a year) to occur due to the lack of a defined security plan</t>
    </r>
  </si>
  <si>
    <r>
      <rPr>
        <b/>
        <sz val="10"/>
        <rFont val="Arial"/>
        <family val="2"/>
      </rPr>
      <t>L -</t>
    </r>
    <r>
      <rPr>
        <sz val="10"/>
        <rFont val="Arial"/>
        <family val="2"/>
      </rPr>
      <t xml:space="preserve"> Inconsistencies between the security objectives and agency mission, goals, and objectives  are unlikely to occur due to a well defined security program and roadmap
</t>
    </r>
    <r>
      <rPr>
        <b/>
        <sz val="10"/>
        <rFont val="Arial"/>
        <family val="2"/>
      </rPr>
      <t xml:space="preserve">M </t>
    </r>
    <r>
      <rPr>
        <sz val="10"/>
        <rFont val="Arial"/>
        <family val="2"/>
      </rPr>
      <t xml:space="preserve">- Inconsistencies between the security objectives and agency mission, goals, and objectives are likely (i.e. may occur once a year) to occur due to a somewhat defined security program and roadmap
</t>
    </r>
    <r>
      <rPr>
        <b/>
        <sz val="10"/>
        <rFont val="Arial"/>
        <family val="2"/>
      </rPr>
      <t>H -</t>
    </r>
    <r>
      <rPr>
        <sz val="10"/>
        <rFont val="Arial"/>
        <family val="2"/>
      </rPr>
      <t xml:space="preserve"> Inconsistencies between the security objectives and agency mission, goals, and objectives are certain (i.e. may occur more than once a year) to occur due to the lack of a defined security program and roadmap</t>
    </r>
  </si>
  <si>
    <r>
      <rPr>
        <b/>
        <sz val="10"/>
        <rFont val="Arial"/>
        <family val="2"/>
      </rPr>
      <t>L -</t>
    </r>
    <r>
      <rPr>
        <sz val="10"/>
        <rFont val="Arial"/>
        <family val="2"/>
      </rPr>
      <t xml:space="preserve"> Inconsistencies between the security objectives and agency mission, goals, and objectives are unlikely to occur due to the well defined information security policies, standards, and procedures
</t>
    </r>
    <r>
      <rPr>
        <b/>
        <sz val="10"/>
        <rFont val="Arial"/>
        <family val="2"/>
      </rPr>
      <t xml:space="preserve">M </t>
    </r>
    <r>
      <rPr>
        <sz val="10"/>
        <rFont val="Arial"/>
        <family val="2"/>
      </rPr>
      <t xml:space="preserve">- Inconsistencies between the security objectives and agency mission, goals, and objectives are likely (i.e. may occur once a year) to occur due to somewhat information security policies, standards, and procedures
</t>
    </r>
    <r>
      <rPr>
        <b/>
        <sz val="10"/>
        <rFont val="Arial"/>
        <family val="2"/>
      </rPr>
      <t>H -</t>
    </r>
    <r>
      <rPr>
        <sz val="10"/>
        <rFont val="Arial"/>
        <family val="2"/>
      </rPr>
      <t xml:space="preserve"> Inconsistencies between the security objectives and agency mission, goals, and objectives are certain (i.e. may occur more than once a year) to occur due to the lack of defined information security policies, standards, and procedures</t>
    </r>
  </si>
  <si>
    <r>
      <rPr>
        <b/>
        <sz val="10"/>
        <rFont val="Arial"/>
        <family val="2"/>
      </rPr>
      <t xml:space="preserve">L - </t>
    </r>
    <r>
      <rPr>
        <sz val="10"/>
        <rFont val="Arial"/>
        <family val="2"/>
      </rPr>
      <t xml:space="preserve">Information security threats and vulnerabilities are unlikely to occur due to a well defined enterprise architecture and information security considerations
</t>
    </r>
    <r>
      <rPr>
        <b/>
        <sz val="10"/>
        <rFont val="Arial"/>
        <family val="2"/>
      </rPr>
      <t>M</t>
    </r>
    <r>
      <rPr>
        <sz val="10"/>
        <rFont val="Arial"/>
        <family val="2"/>
      </rPr>
      <t xml:space="preserve"> - Information security threats and vulnerabilities are likely (i.e. may occur once a year) to occur due to a somewhat defined enterprise architecture and lack of information security considerations
</t>
    </r>
    <r>
      <rPr>
        <b/>
        <sz val="10"/>
        <rFont val="Arial"/>
        <family val="2"/>
      </rPr>
      <t xml:space="preserve">H </t>
    </r>
    <r>
      <rPr>
        <sz val="10"/>
        <rFont val="Arial"/>
        <family val="2"/>
      </rPr>
      <t>- Information security threats and vulnerabilities are certain (i.e. may occur more than once a year) to occur due to the lack of a defined enterprise architecture</t>
    </r>
  </si>
  <si>
    <r>
      <rPr>
        <b/>
        <sz val="10"/>
        <rFont val="Arial"/>
        <family val="2"/>
      </rPr>
      <t xml:space="preserve">L </t>
    </r>
    <r>
      <rPr>
        <sz val="10"/>
        <rFont val="Arial"/>
        <family val="2"/>
      </rPr>
      <t xml:space="preserve">- Information security threats and vulnerabilities are unlikely to occur due to well coordinated information security activities, and clear direction on information security responsibilities from management
</t>
    </r>
    <r>
      <rPr>
        <b/>
        <sz val="10"/>
        <rFont val="Arial"/>
        <family val="2"/>
      </rPr>
      <t xml:space="preserve">M </t>
    </r>
    <r>
      <rPr>
        <sz val="10"/>
        <rFont val="Arial"/>
        <family val="2"/>
      </rPr>
      <t xml:space="preserve">- Information security threats and vulnerabilities are likely (i.e. may occur once a year) to occur due to a somewhat defined information security activities, and management does not provide a clear direction on information security responsibilities
</t>
    </r>
    <r>
      <rPr>
        <b/>
        <sz val="10"/>
        <rFont val="Arial"/>
        <family val="2"/>
      </rPr>
      <t>H -</t>
    </r>
    <r>
      <rPr>
        <sz val="10"/>
        <rFont val="Arial"/>
        <family val="2"/>
      </rPr>
      <t xml:space="preserve"> Information security threats and vulnerabilities are certain (i.e. may occur more than once a year) to occur due to the lack of coordinated information security activities</t>
    </r>
  </si>
  <si>
    <r>
      <rPr>
        <b/>
        <sz val="10"/>
        <rFont val="Arial"/>
        <family val="2"/>
      </rPr>
      <t>No Gap</t>
    </r>
    <r>
      <rPr>
        <sz val="10"/>
        <rFont val="Arial"/>
        <family val="2"/>
      </rPr>
      <t xml:space="preserve"> - Third parties are classified for risk, and are consistently monitored for security and privacy
</t>
    </r>
    <r>
      <rPr>
        <b/>
        <sz val="10"/>
        <rFont val="Arial"/>
        <family val="2"/>
      </rPr>
      <t>Partial Gap</t>
    </r>
    <r>
      <rPr>
        <sz val="10"/>
        <rFont val="Arial"/>
        <family val="2"/>
      </rPr>
      <t xml:space="preserve"> - Third parties are somewhat classified for risk, and are not monitored for security and privacy
</t>
    </r>
    <r>
      <rPr>
        <b/>
        <sz val="10"/>
        <rFont val="Arial"/>
        <family val="2"/>
      </rPr>
      <t>Yes Gap</t>
    </r>
    <r>
      <rPr>
        <sz val="10"/>
        <rFont val="Arial"/>
        <family val="2"/>
      </rPr>
      <t xml:space="preserve"> - Third parties are not classified for risks</t>
    </r>
  </si>
  <si>
    <r>
      <rPr>
        <b/>
        <sz val="10"/>
        <rFont val="Arial"/>
        <family val="2"/>
      </rPr>
      <t xml:space="preserve">L - </t>
    </r>
    <r>
      <rPr>
        <sz val="10"/>
        <rFont val="Arial"/>
        <family val="2"/>
      </rPr>
      <t xml:space="preserve">Violations of security requirements are unlikely to occur due to well defined compliance activities that are performed on a reoccurring basis, have been audited by an independent party (e.g., internal audit), and management has held key stakeholder accountable for remediation
</t>
    </r>
    <r>
      <rPr>
        <b/>
        <sz val="10"/>
        <rFont val="Arial"/>
        <family val="2"/>
      </rPr>
      <t xml:space="preserve">M - </t>
    </r>
    <r>
      <rPr>
        <sz val="10"/>
        <rFont val="Arial"/>
        <family val="2"/>
      </rPr>
      <t xml:space="preserve">Violations of security requirements are likely (i.e. may occur once a year) to occur due to a somewhat defined compliance activities that are performed on a periodic basis, and management does not hold key stakeholders accountable for remediation
</t>
    </r>
    <r>
      <rPr>
        <b/>
        <sz val="10"/>
        <rFont val="Arial"/>
        <family val="2"/>
      </rPr>
      <t xml:space="preserve">H - </t>
    </r>
    <r>
      <rPr>
        <sz val="10"/>
        <rFont val="Arial"/>
        <family val="2"/>
      </rPr>
      <t>Violations of security requirements are certain (i.e. may occur more than once a year) to occur due to  the lack of compliance activities</t>
    </r>
  </si>
  <si>
    <r>
      <rPr>
        <b/>
        <sz val="10"/>
        <rFont val="Arial"/>
        <family val="2"/>
      </rPr>
      <t>L -</t>
    </r>
    <r>
      <rPr>
        <sz val="10"/>
        <rFont val="Arial"/>
        <family val="2"/>
      </rPr>
      <t xml:space="preserve"> Information security threats and vulnerabilities are unlikely to occur due to information systems that are regularly checked on a reoccurring basis for compliance and misconfigured security settings
</t>
    </r>
    <r>
      <rPr>
        <b/>
        <sz val="10"/>
        <rFont val="Arial"/>
        <family val="2"/>
      </rPr>
      <t>M -</t>
    </r>
    <r>
      <rPr>
        <sz val="10"/>
        <rFont val="Arial"/>
        <family val="2"/>
      </rPr>
      <t xml:space="preserve"> Information security threats and vulnerabilities are likely (i.e. may occur once a year) to occur due to information systems are checked on a periodic basis for compliance and misconfigured security settings
</t>
    </r>
    <r>
      <rPr>
        <b/>
        <sz val="10"/>
        <rFont val="Arial"/>
        <family val="2"/>
      </rPr>
      <t xml:space="preserve">H - </t>
    </r>
    <r>
      <rPr>
        <sz val="10"/>
        <rFont val="Arial"/>
        <family val="2"/>
      </rPr>
      <t>Information security threats and vulnerabilities are certain (i.e. may occur more than once a year) to occur due to information systems are not checked for compliance and misconfigured security settings</t>
    </r>
  </si>
  <si>
    <t>Periodic audits of the information security program are performed, and for issues that are identified, a correction action plan is developed. The issues from previous audit findings are followed up on each year by management, and are consider when making strategic decisions (e.g., planning next years budget).</t>
  </si>
  <si>
    <r>
      <rPr>
        <b/>
        <sz val="10"/>
        <rFont val="Arial"/>
        <family val="2"/>
      </rPr>
      <t>L -</t>
    </r>
    <r>
      <rPr>
        <sz val="10"/>
        <rFont val="Arial"/>
        <family val="2"/>
      </rPr>
      <t xml:space="preserve"> Violations of security requirements are unlikely to occur due to an information security program that is audited periodically, audit findings are effectively communicated using a correction action plan, and are resolved by management
</t>
    </r>
    <r>
      <rPr>
        <b/>
        <sz val="10"/>
        <rFont val="Arial"/>
        <family val="2"/>
      </rPr>
      <t xml:space="preserve">M - </t>
    </r>
    <r>
      <rPr>
        <sz val="10"/>
        <rFont val="Arial"/>
        <family val="2"/>
      </rPr>
      <t xml:space="preserve">Violations of security requirements are likely (i.e. may occur once a year) to occur due to an information security program that is audited infrequently, some audit findings are communicated using a correction action plan, and are not resolved by management
</t>
    </r>
    <r>
      <rPr>
        <b/>
        <sz val="10"/>
        <rFont val="Arial"/>
        <family val="2"/>
      </rPr>
      <t xml:space="preserve">H - </t>
    </r>
    <r>
      <rPr>
        <sz val="10"/>
        <rFont val="Arial"/>
        <family val="2"/>
      </rPr>
      <t>Violations of security requirements are certain (i.e. may occur more than once a year) to occur due to an information security program that is not audited and no corrective action is developed to remediate findings</t>
    </r>
  </si>
  <si>
    <t xml:space="preserve">An acceptable use policy has been developed that provides rules and guidance for:
• Remote-access;
• Hardware and software;
• Peer-to-Peer file sharing;
• Installation of software; and
• Usage of software in accordance with contract agreements and copyright laws.
</t>
  </si>
  <si>
    <r>
      <rPr>
        <b/>
        <sz val="10"/>
        <rFont val="Arial"/>
        <family val="2"/>
      </rPr>
      <t>L</t>
    </r>
    <r>
      <rPr>
        <sz val="10"/>
        <rFont val="Arial"/>
        <family val="2"/>
      </rPr>
      <t xml:space="preserve"> - Insignificant disruptions (i.e. critical systems/processes are unavailable for less than one hour) may occur due to the well defined procedures for information labeling and handling based on the data classification.
</t>
    </r>
    <r>
      <rPr>
        <b/>
        <sz val="10"/>
        <rFont val="Arial"/>
        <family val="2"/>
      </rPr>
      <t>M</t>
    </r>
    <r>
      <rPr>
        <sz val="10"/>
        <rFont val="Arial"/>
        <family val="2"/>
      </rPr>
      <t xml:space="preserve"> - Minor process disruptions (i.e. critical systems/processes are unavailable for more than one hour and less than one day) may occur due to the somewhat defined procedures for information labeling and handling based on the data classification 
</t>
    </r>
    <r>
      <rPr>
        <b/>
        <sz val="10"/>
        <rFont val="Arial"/>
        <family val="2"/>
      </rPr>
      <t>H</t>
    </r>
    <r>
      <rPr>
        <sz val="10"/>
        <rFont val="Arial"/>
        <family val="2"/>
      </rPr>
      <t xml:space="preserve"> - Major process disruptions (i.e. critical systems/processes are unavailable for more than one day and/or adverse media coverage) may occur due to lack of procedures for information labeling and handling based on the data classification </t>
    </r>
  </si>
  <si>
    <r>
      <t>L</t>
    </r>
    <r>
      <rPr>
        <sz val="10"/>
        <rFont val="Arial"/>
        <family val="2"/>
      </rPr>
      <t xml:space="preserve"> - Unauthorized access to information is unlikely to occur due to the well defined procedures for information labeling and handling based on the data classification
</t>
    </r>
    <r>
      <rPr>
        <b/>
        <sz val="10"/>
        <rFont val="Arial"/>
        <family val="2"/>
      </rPr>
      <t>M</t>
    </r>
    <r>
      <rPr>
        <sz val="10"/>
        <rFont val="Arial"/>
        <family val="2"/>
      </rPr>
      <t xml:space="preserve"> - Unauthorized access to information is likely (i.e. may occur once a year) to occur due to the somewhat defined procedures for Information Labeling and Handling based on the data classification
</t>
    </r>
    <r>
      <rPr>
        <b/>
        <sz val="10"/>
        <rFont val="Arial"/>
        <family val="2"/>
      </rPr>
      <t xml:space="preserve">
H</t>
    </r>
    <r>
      <rPr>
        <sz val="10"/>
        <rFont val="Arial"/>
        <family val="2"/>
      </rPr>
      <t xml:space="preserve"> - Unauthorized access to information is certain (i.e. may occur more than once a year) to occur due to the lack of procedures for Information Labeling and Handling based on the data classification 
</t>
    </r>
  </si>
  <si>
    <r>
      <t xml:space="preserve">No Gap </t>
    </r>
    <r>
      <rPr>
        <sz val="10"/>
        <rFont val="Arial"/>
        <family val="2"/>
      </rPr>
      <t xml:space="preserve">- Specific requirements and/or specifications in information system acquisition contractual agreements are monitored on a reoccurring basis 
</t>
    </r>
    <r>
      <rPr>
        <b/>
        <sz val="10"/>
        <rFont val="Arial"/>
        <family val="2"/>
      </rPr>
      <t xml:space="preserve">Partial Gap </t>
    </r>
    <r>
      <rPr>
        <sz val="10"/>
        <rFont val="Arial"/>
        <family val="2"/>
      </rPr>
      <t xml:space="preserve">- Specific requirements and/or specifications in information system acquisition contractual agreements are monitored on a periodic basis
</t>
    </r>
    <r>
      <rPr>
        <b/>
        <sz val="10"/>
        <rFont val="Arial"/>
        <family val="2"/>
      </rPr>
      <t xml:space="preserve">Yes Gap </t>
    </r>
    <r>
      <rPr>
        <sz val="10"/>
        <rFont val="Arial"/>
        <family val="2"/>
      </rPr>
      <t xml:space="preserve">- Specific requirements and/or specifications in information system acquisition contractual agreements are not monitored
</t>
    </r>
  </si>
  <si>
    <r>
      <rPr>
        <b/>
        <sz val="10"/>
        <rFont val="Arial"/>
        <family val="2"/>
      </rPr>
      <t xml:space="preserve">No Gap </t>
    </r>
    <r>
      <rPr>
        <sz val="10"/>
        <rFont val="Arial"/>
        <family val="2"/>
      </rPr>
      <t xml:space="preserve">- There are formalized validation checks built into the information systems 
</t>
    </r>
    <r>
      <rPr>
        <b/>
        <sz val="10"/>
        <rFont val="Arial"/>
        <family val="2"/>
      </rPr>
      <t xml:space="preserve"> 
Partial Gap </t>
    </r>
    <r>
      <rPr>
        <sz val="10"/>
        <rFont val="Arial"/>
        <family val="2"/>
      </rPr>
      <t xml:space="preserve">- There are limited validation checks built into the information systems
</t>
    </r>
    <r>
      <rPr>
        <b/>
        <sz val="10"/>
        <rFont val="Arial"/>
        <family val="2"/>
      </rPr>
      <t xml:space="preserve">Yes Gap </t>
    </r>
    <r>
      <rPr>
        <sz val="10"/>
        <rFont val="Arial"/>
        <family val="2"/>
      </rPr>
      <t xml:space="preserve">- There are no validation checks built into the information systems
</t>
    </r>
  </si>
  <si>
    <r>
      <rPr>
        <b/>
        <sz val="10"/>
        <rFont val="Arial"/>
        <family val="2"/>
      </rPr>
      <t xml:space="preserve">No Gap </t>
    </r>
    <r>
      <rPr>
        <sz val="10"/>
        <rFont val="Arial"/>
        <family val="2"/>
      </rPr>
      <t xml:space="preserve">-There is a formalized assessment for the acquisition or development of an application or application change 
</t>
    </r>
    <r>
      <rPr>
        <b/>
        <sz val="10"/>
        <rFont val="Arial"/>
        <family val="2"/>
      </rPr>
      <t xml:space="preserve">
Partial Gap </t>
    </r>
    <r>
      <rPr>
        <sz val="10"/>
        <rFont val="Arial"/>
        <family val="2"/>
      </rPr>
      <t xml:space="preserve">-There is a limited assessment for the acquisition or development of an application or application change 
</t>
    </r>
    <r>
      <rPr>
        <b/>
        <sz val="10"/>
        <rFont val="Arial"/>
        <family val="2"/>
      </rPr>
      <t xml:space="preserve">Yes Gap </t>
    </r>
    <r>
      <rPr>
        <sz val="10"/>
        <rFont val="Arial"/>
        <family val="2"/>
      </rPr>
      <t xml:space="preserve">- There is no an assessment for the acquisition or development of an application or application change
</t>
    </r>
  </si>
  <si>
    <r>
      <t xml:space="preserve">No Gap </t>
    </r>
    <r>
      <rPr>
        <sz val="10"/>
        <rFont val="Arial"/>
        <family val="2"/>
      </rPr>
      <t xml:space="preserve">- There is a formally guidance from security personnel regarding what system files should be restricted before new applications and systems are promoted to production
</t>
    </r>
    <r>
      <rPr>
        <b/>
        <sz val="10"/>
        <rFont val="Arial"/>
        <family val="2"/>
      </rPr>
      <t xml:space="preserve">Partial Gap </t>
    </r>
    <r>
      <rPr>
        <sz val="10"/>
        <rFont val="Arial"/>
        <family val="2"/>
      </rPr>
      <t xml:space="preserve">- There is a limited guidance sought security personnel regarding what system files should be restricted before new applications and systems are promoted to production
</t>
    </r>
    <r>
      <rPr>
        <b/>
        <sz val="10"/>
        <rFont val="Arial"/>
        <family val="2"/>
      </rPr>
      <t xml:space="preserve">Yes Gap </t>
    </r>
    <r>
      <rPr>
        <sz val="10"/>
        <rFont val="Arial"/>
        <family val="2"/>
      </rPr>
      <t xml:space="preserve">- There is no guidance sought from security personnel regarding what system files should be restricted before new applications and systems are promoted to production
</t>
    </r>
  </si>
  <si>
    <r>
      <rPr>
        <b/>
        <sz val="10"/>
        <rFont val="Arial"/>
        <family val="2"/>
      </rPr>
      <t xml:space="preserve">L </t>
    </r>
    <r>
      <rPr>
        <sz val="10"/>
        <rFont val="Arial"/>
        <family val="2"/>
      </rPr>
      <t xml:space="preserve">- Information security incidents are unlikely to occur due to synchronization between the systems clocks and an authoritative source, and configuration of audit trails and logs to record activity/events based on the system clock.
</t>
    </r>
    <r>
      <rPr>
        <b/>
        <sz val="10"/>
        <rFont val="Arial"/>
        <family val="2"/>
      </rPr>
      <t>M</t>
    </r>
    <r>
      <rPr>
        <sz val="10"/>
        <rFont val="Arial"/>
        <family val="2"/>
      </rPr>
      <t xml:space="preserve"> - Information security incidents are likely to occur due to synchronization between the systems clocks and an authoritative source
</t>
    </r>
    <r>
      <rPr>
        <b/>
        <sz val="10"/>
        <rFont val="Arial"/>
        <family val="2"/>
      </rPr>
      <t>H</t>
    </r>
    <r>
      <rPr>
        <sz val="10"/>
        <rFont val="Arial"/>
        <family val="2"/>
      </rPr>
      <t xml:space="preserve"> - Information security incidents are certain (i.e. may occur more than once a year) to occur due to the lack of synchronization between the systems clocks and an authoritative source
</t>
    </r>
  </si>
  <si>
    <r>
      <rPr>
        <b/>
        <sz val="10"/>
        <rFont val="Arial"/>
        <family val="2"/>
      </rPr>
      <t>L</t>
    </r>
    <r>
      <rPr>
        <sz val="10"/>
        <rFont val="Arial"/>
        <family val="2"/>
      </rPr>
      <t xml:space="preserve"> - Insignificant disruptions (i.e. critical systems/processes are unavailable for less than one hour) may occur due to synchronization between the systems clocks and an authoritative source, and configuration of audit trails and logs to record activity/events based on the system clock.
</t>
    </r>
    <r>
      <rPr>
        <b/>
        <sz val="10"/>
        <rFont val="Arial"/>
        <family val="2"/>
      </rPr>
      <t>M</t>
    </r>
    <r>
      <rPr>
        <sz val="10"/>
        <rFont val="Arial"/>
        <family val="2"/>
      </rPr>
      <t xml:space="preserve"> - Minor process disruptions (i.e. critical systems/processes are unavailable for more than one hour and less than one day) may occur due to synchronization between the systems clocks and an authoritative source
</t>
    </r>
    <r>
      <rPr>
        <b/>
        <sz val="10"/>
        <rFont val="Arial"/>
        <family val="2"/>
      </rPr>
      <t>H</t>
    </r>
    <r>
      <rPr>
        <sz val="10"/>
        <rFont val="Arial"/>
        <family val="2"/>
      </rPr>
      <t xml:space="preserve"> - Major process disruptions (i.e. critical systems/processes are unavailable for more than one day and/or adverse media coverage) may occur due to the lack of synchronization between the systems clocks and an authoritative source
</t>
    </r>
  </si>
  <si>
    <r>
      <t xml:space="preserve">No Gap </t>
    </r>
    <r>
      <rPr>
        <sz val="10"/>
        <rFont val="Arial"/>
        <family val="2"/>
      </rPr>
      <t xml:space="preserve">- There are formalized integrity mechanisms (e.g., File Integrity Management (FIM) type tools, Security Information Event Management (SIEM) solutions) to detect unauthorized tampering of system and/or configuration file
</t>
    </r>
    <r>
      <rPr>
        <b/>
        <sz val="10"/>
        <rFont val="Arial"/>
        <family val="2"/>
      </rPr>
      <t xml:space="preserve">Partial Gap </t>
    </r>
    <r>
      <rPr>
        <sz val="10"/>
        <rFont val="Arial"/>
        <family val="2"/>
      </rPr>
      <t xml:space="preserve">- There are limited integrity mechanisms to detect unauthorized tampering of system and/or configuration file
</t>
    </r>
    <r>
      <rPr>
        <b/>
        <sz val="10"/>
        <rFont val="Arial"/>
        <family val="2"/>
      </rPr>
      <t xml:space="preserve">Yes Gap </t>
    </r>
    <r>
      <rPr>
        <sz val="10"/>
        <rFont val="Arial"/>
        <family val="2"/>
      </rPr>
      <t xml:space="preserve">- There are no integrity mechanisms to detect unauthorized tampering of system and/or configuration file
</t>
    </r>
  </si>
  <si>
    <r>
      <rPr>
        <b/>
        <sz val="10"/>
        <rFont val="Arial"/>
        <family val="2"/>
      </rPr>
      <t>L</t>
    </r>
    <r>
      <rPr>
        <sz val="10"/>
        <rFont val="Arial"/>
        <family val="2"/>
      </rPr>
      <t xml:space="preserve"> - Insignificant disruptions (i.e. critical systems/processes are unavailable for less than one hour) may occur due to formalized integrity mechanisms to detect unauthorized tampering of system and/or configuration file
</t>
    </r>
    <r>
      <rPr>
        <b/>
        <sz val="10"/>
        <rFont val="Arial"/>
        <family val="2"/>
      </rPr>
      <t xml:space="preserve">M </t>
    </r>
    <r>
      <rPr>
        <sz val="10"/>
        <rFont val="Arial"/>
        <family val="2"/>
      </rPr>
      <t xml:space="preserve">- Minor process disruptions (i.e. critical systems/processes are unavailable for more than one hour and less than one day) may occur due to limited integrity mechanisms to detect unauthorized tampering of system and/or configuration file
</t>
    </r>
    <r>
      <rPr>
        <b/>
        <sz val="10"/>
        <rFont val="Arial"/>
        <family val="2"/>
      </rPr>
      <t>H</t>
    </r>
    <r>
      <rPr>
        <sz val="10"/>
        <rFont val="Arial"/>
        <family val="2"/>
      </rPr>
      <t xml:space="preserve"> - Major process disruptions (i.e. critical systems/processes are unavailable for more than one day and/or adverse media coverage) may occur due to the lack of integrity mechanisms to detect unauthorized tampering of system and/or configuration file</t>
    </r>
    <r>
      <rPr>
        <b/>
        <sz val="10"/>
        <rFont val="Calibri"/>
        <family val="2"/>
      </rPr>
      <t xml:space="preserve">
</t>
    </r>
  </si>
  <si>
    <r>
      <t>L</t>
    </r>
    <r>
      <rPr>
        <sz val="10"/>
        <rFont val="Arial"/>
        <family val="2"/>
      </rPr>
      <t xml:space="preserve"> – Unauthorized malicious code execution on systems is unlikely to occur due to a malicious code protection mechanism at information system entry and exit points
</t>
    </r>
    <r>
      <rPr>
        <b/>
        <sz val="10"/>
        <rFont val="Arial"/>
        <family val="2"/>
      </rPr>
      <t>M</t>
    </r>
    <r>
      <rPr>
        <sz val="10"/>
        <rFont val="Arial"/>
        <family val="2"/>
      </rPr>
      <t xml:space="preserve"> - Unauthorized malicious code execution on systems is likely (i.e. may occur once a year) to occur due to a malicious code protection mechanism at information system entry and exit points
</t>
    </r>
    <r>
      <rPr>
        <b/>
        <sz val="10"/>
        <rFont val="Arial"/>
        <family val="2"/>
      </rPr>
      <t xml:space="preserve">H </t>
    </r>
    <r>
      <rPr>
        <sz val="10"/>
        <rFont val="Arial"/>
        <family val="2"/>
      </rPr>
      <t xml:space="preserve">- Unauthorized malicious code execution on systems is certain (i.e. may occur more than once a year) to occur due to the lack of a malicious code protection mechanism at information system entry and exit points
</t>
    </r>
  </si>
  <si>
    <r>
      <t>L</t>
    </r>
    <r>
      <rPr>
        <sz val="10"/>
        <rFont val="Arial"/>
        <family val="2"/>
      </rPr>
      <t xml:space="preserve"> - Little to no fines, penalties, regulatory consequence may occur due to the formally documented procedures on handling evidence when collected, retained or presented in compliance with state and federal laws provided to the security personnel
</t>
    </r>
    <r>
      <rPr>
        <b/>
        <sz val="10"/>
        <rFont val="Arial"/>
        <family val="2"/>
      </rPr>
      <t>M</t>
    </r>
    <r>
      <rPr>
        <sz val="10"/>
        <rFont val="Arial"/>
        <family val="2"/>
      </rPr>
      <t xml:space="preserve"> - Minor fines, penalties, regulatory consequence may occur due to the somewhat documented procedures on handling evidence when collected, retained or presented in compliance with state and federal laws provided to the security personnel
</t>
    </r>
    <r>
      <rPr>
        <b/>
        <sz val="10"/>
        <rFont val="Arial"/>
        <family val="2"/>
      </rPr>
      <t>H</t>
    </r>
    <r>
      <rPr>
        <sz val="10"/>
        <rFont val="Arial"/>
        <family val="2"/>
      </rPr>
      <t xml:space="preserve"> - Major fines, penalties, regulatory consequence may occur due to lack of documented procedures on handling evidence when collected, retained or presented in compliance with state and federal laws provided to the security personnel</t>
    </r>
  </si>
  <si>
    <r>
      <t>L</t>
    </r>
    <r>
      <rPr>
        <sz val="10"/>
        <rFont val="Arial"/>
        <family val="2"/>
      </rPr>
      <t xml:space="preserve"> - Insignificant disruptions (i.e. critical systems/processes are unavailable for less than one hour) may occur due to a well defined patch management process
</t>
    </r>
    <r>
      <rPr>
        <b/>
        <sz val="10"/>
        <rFont val="Arial"/>
        <family val="2"/>
      </rPr>
      <t>M</t>
    </r>
    <r>
      <rPr>
        <sz val="10"/>
        <rFont val="Arial"/>
        <family val="2"/>
      </rPr>
      <t xml:space="preserve"> - Minor process disruptions (i.e. critical systems/processes are unavailable for more than one hour and less than one day) may occur due to a somewhat (process of testing patches in the test environment before they are applied in production is not defined) defined patch management process
</t>
    </r>
    <r>
      <rPr>
        <b/>
        <sz val="10"/>
        <rFont val="Arial"/>
        <family val="2"/>
      </rPr>
      <t>H</t>
    </r>
    <r>
      <rPr>
        <sz val="10"/>
        <rFont val="Arial"/>
        <family val="2"/>
      </rPr>
      <t xml:space="preserve"> - Major process disruptions (i.e. critical systems/processes are unavailable for more than one hour and less than one day) may occur due to the lack of a defined patch management process
</t>
    </r>
  </si>
  <si>
    <r>
      <t>L</t>
    </r>
    <r>
      <rPr>
        <sz val="10"/>
        <rFont val="Arial"/>
        <family val="2"/>
      </rPr>
      <t xml:space="preserve"> - Little to no fines, penalties, regulatory consequence may occur due to a formalized risk designation to all positions and a security agreement outlining the responsibilities for employees, contractors and third party users 
</t>
    </r>
    <r>
      <rPr>
        <b/>
        <sz val="10"/>
        <rFont val="Arial"/>
        <family val="2"/>
      </rPr>
      <t>M</t>
    </r>
    <r>
      <rPr>
        <sz val="10"/>
        <rFont val="Arial"/>
        <family val="2"/>
      </rPr>
      <t xml:space="preserve"> - Minor fines, penalties, regulatory consequence may occur due to a limited risk designation to all positions and a limited security agreement outlining the responsibilities for employees, contractors and third party users 
</t>
    </r>
    <r>
      <rPr>
        <b/>
        <sz val="10"/>
        <rFont val="Arial"/>
        <family val="2"/>
      </rPr>
      <t>H</t>
    </r>
    <r>
      <rPr>
        <sz val="10"/>
        <rFont val="Arial"/>
        <family val="2"/>
      </rPr>
      <t xml:space="preserve"> - Major fines, penalties, regulatory consequence may occur due to the lack of risk designation to all positions and a security agreement outlining the responsibilities for employees, contractors and third party users  
</t>
    </r>
  </si>
  <si>
    <r>
      <t>L</t>
    </r>
    <r>
      <rPr>
        <sz val="10"/>
        <rFont val="Arial"/>
        <family val="2"/>
      </rPr>
      <t xml:space="preserve"> - Little to no fines, penalties, regulatory consequence may occur due to well defined security responsibilities for candidates during the initial employment process, and formalized candidate screenings 
</t>
    </r>
    <r>
      <rPr>
        <b/>
        <sz val="10"/>
        <rFont val="Arial"/>
        <family val="2"/>
      </rPr>
      <t>M</t>
    </r>
    <r>
      <rPr>
        <sz val="10"/>
        <rFont val="Arial"/>
        <family val="2"/>
      </rPr>
      <t xml:space="preserve"> - Minor fines, penalties, regulatory consequence may occur due to somewhat defined security responsibilities for candidates during the initial employment process, and limited candidate screenings 
</t>
    </r>
    <r>
      <rPr>
        <b/>
        <sz val="10"/>
        <rFont val="Arial"/>
        <family val="2"/>
      </rPr>
      <t>H</t>
    </r>
    <r>
      <rPr>
        <sz val="10"/>
        <rFont val="Arial"/>
        <family val="2"/>
      </rPr>
      <t xml:space="preserve"> - Major fines, penalties, regulatory consequence may occur due to the lack of  security responsibilities for candidates during the initial employment process and candidate screenings
</t>
    </r>
  </si>
  <si>
    <r>
      <rPr>
        <b/>
        <sz val="10"/>
        <rFont val="Arial"/>
        <family val="2"/>
      </rPr>
      <t xml:space="preserve">L </t>
    </r>
    <r>
      <rPr>
        <sz val="10"/>
        <rFont val="Arial"/>
        <family val="2"/>
      </rPr>
      <t xml:space="preserve">- Little to no fines, penalties, regulatory consequence may occur due to formalized process to ensure that terminated users do not retain access to systems, data, facilities and assets
</t>
    </r>
    <r>
      <rPr>
        <b/>
        <sz val="10"/>
        <rFont val="Arial"/>
        <family val="2"/>
      </rPr>
      <t>M</t>
    </r>
    <r>
      <rPr>
        <sz val="10"/>
        <rFont val="Arial"/>
        <family val="2"/>
      </rPr>
      <t xml:space="preserve"> - Minor fines, penalties, regulatory consequence may occur due to limited process to ensure that terminated users do not retain access to systems, data, facilities and assets
</t>
    </r>
    <r>
      <rPr>
        <b/>
        <sz val="10"/>
        <rFont val="Arial"/>
        <family val="2"/>
      </rPr>
      <t>H</t>
    </r>
    <r>
      <rPr>
        <sz val="10"/>
        <rFont val="Arial"/>
        <family val="2"/>
      </rPr>
      <t xml:space="preserve"> - Major fines, penalties, regulatory consequence may occur due to the lack of process to ensure that terminated users do not retain access to systems, data, facilities and assets
</t>
    </r>
  </si>
  <si>
    <r>
      <t>L</t>
    </r>
    <r>
      <rPr>
        <sz val="10"/>
        <rFont val="Arial"/>
        <family val="2"/>
      </rPr>
      <t xml:space="preserve"> - Insignificant instances of unauthorized / improper accesses to information systems may occur due to a well defined access control policy
</t>
    </r>
    <r>
      <rPr>
        <b/>
        <sz val="10"/>
        <rFont val="Arial"/>
        <family val="2"/>
      </rPr>
      <t>M</t>
    </r>
    <r>
      <rPr>
        <sz val="10"/>
        <rFont val="Arial"/>
        <family val="2"/>
      </rPr>
      <t xml:space="preserve"> - Minor instances of unauthorized / improper accesses to information systems may occur due to a somewhat (i.e. access is not defined based on a role based access (RBAC) framework) defined access control policy
</t>
    </r>
    <r>
      <rPr>
        <b/>
        <sz val="10"/>
        <rFont val="Arial"/>
        <family val="2"/>
      </rPr>
      <t>H</t>
    </r>
    <r>
      <rPr>
        <sz val="10"/>
        <rFont val="Arial"/>
        <family val="2"/>
      </rPr>
      <t xml:space="preserve"> - Major instances of unauthorized / improper accesses to information systems may occur due to the lack of a defined access control policy</t>
    </r>
  </si>
  <si>
    <r>
      <rPr>
        <b/>
        <sz val="10"/>
        <rFont val="Arial"/>
        <family val="2"/>
      </rPr>
      <t xml:space="preserve">L - </t>
    </r>
    <r>
      <rPr>
        <sz val="10"/>
        <rFont val="Arial"/>
        <family val="2"/>
      </rPr>
      <t xml:space="preserve">Unauthorized / improper instances of access are unlikely to occur due to  a well defined access control policy
</t>
    </r>
    <r>
      <rPr>
        <b/>
        <sz val="10"/>
        <rFont val="Arial"/>
        <family val="2"/>
      </rPr>
      <t xml:space="preserve">M - </t>
    </r>
    <r>
      <rPr>
        <sz val="10"/>
        <rFont val="Arial"/>
        <family val="2"/>
      </rPr>
      <t xml:space="preserve">Unauthorized / improper instances of access are likely to occur due to a somewhat defined  access control policy
</t>
    </r>
    <r>
      <rPr>
        <b/>
        <sz val="10"/>
        <rFont val="Arial"/>
        <family val="2"/>
      </rPr>
      <t xml:space="preserve">H - </t>
    </r>
    <r>
      <rPr>
        <sz val="10"/>
        <rFont val="Arial"/>
        <family val="2"/>
      </rPr>
      <t>Unauthorized / improper instances of access are certain to occur due to the lack of a defined  access control policy</t>
    </r>
  </si>
  <si>
    <r>
      <t>L</t>
    </r>
    <r>
      <rPr>
        <sz val="10"/>
        <rFont val="Arial"/>
        <family val="2"/>
      </rPr>
      <t xml:space="preserve"> - Unauthorized / improper instances of access are unlikely to occur due to a formally defined authorization procedure / process  for assignment of privileged access rights
</t>
    </r>
    <r>
      <rPr>
        <b/>
        <sz val="10"/>
        <rFont val="Arial"/>
        <family val="2"/>
      </rPr>
      <t>M</t>
    </r>
    <r>
      <rPr>
        <sz val="10"/>
        <rFont val="Arial"/>
        <family val="2"/>
      </rPr>
      <t xml:space="preserve"> - Unauthorized / improper instances of access are likely to occur due to a somewhat defined authorization procedure / process for assignment of privileged access rights
</t>
    </r>
    <r>
      <rPr>
        <b/>
        <sz val="10"/>
        <rFont val="Arial"/>
        <family val="2"/>
      </rPr>
      <t>H</t>
    </r>
    <r>
      <rPr>
        <sz val="10"/>
        <rFont val="Arial"/>
        <family val="2"/>
      </rPr>
      <t xml:space="preserve"> - Unauthorized / improper instances of access are certain to occur due to the lack of a defined authorization procedure / process for assignment of privileged access rights</t>
    </r>
  </si>
  <si>
    <r>
      <t>L</t>
    </r>
    <r>
      <rPr>
        <sz val="10"/>
        <rFont val="Arial"/>
        <family val="2"/>
      </rPr>
      <t xml:space="preserve"> - Unauthorized / improper instances of access are unlikely to occur due to multi-layered access controls
</t>
    </r>
    <r>
      <rPr>
        <b/>
        <sz val="10"/>
        <rFont val="Arial"/>
        <family val="2"/>
      </rPr>
      <t>M</t>
    </r>
    <r>
      <rPr>
        <sz val="10"/>
        <rFont val="Arial"/>
        <family val="2"/>
      </rPr>
      <t xml:space="preserve"> - Unauthorized / improper instances of access are somewhat likely to occur due to the somewhat implemented access controls
</t>
    </r>
    <r>
      <rPr>
        <b/>
        <sz val="10"/>
        <rFont val="Arial"/>
        <family val="2"/>
      </rPr>
      <t>H</t>
    </r>
    <r>
      <rPr>
        <sz val="10"/>
        <rFont val="Arial"/>
        <family val="2"/>
      </rPr>
      <t xml:space="preserve"> - Unauthorized / improper instances of access are certain to occur due to the lack of implemented access controls</t>
    </r>
  </si>
  <si>
    <r>
      <t>L</t>
    </r>
    <r>
      <rPr>
        <sz val="10"/>
        <rFont val="Arial"/>
        <family val="2"/>
      </rPr>
      <t xml:space="preserve"> - Unauthorized / improper instances of emergency access are unlikely to occur due to a well defined access control policy for emergency access
</t>
    </r>
    <r>
      <rPr>
        <b/>
        <sz val="10"/>
        <rFont val="Arial"/>
        <family val="2"/>
      </rPr>
      <t>M</t>
    </r>
    <r>
      <rPr>
        <sz val="10"/>
        <rFont val="Arial"/>
        <family val="2"/>
      </rPr>
      <t xml:space="preserve"> - Unauthorized / improper instances of emergency access are likely to occur due to a somewhat defined access control policy for emergency access
</t>
    </r>
    <r>
      <rPr>
        <b/>
        <sz val="10"/>
        <rFont val="Arial"/>
        <family val="2"/>
      </rPr>
      <t>H</t>
    </r>
    <r>
      <rPr>
        <sz val="10"/>
        <rFont val="Arial"/>
        <family val="2"/>
      </rPr>
      <t xml:space="preserve"> - Unauthorized / improper instances of emergency access are certain to occur due to the lack of a defined access control policy for emergency access</t>
    </r>
  </si>
  <si>
    <r>
      <t>L</t>
    </r>
    <r>
      <rPr>
        <sz val="10"/>
        <rFont val="Arial"/>
        <family val="2"/>
      </rPr>
      <t xml:space="preserve"> - Unauthorized / improper access is unlikely to occur due to a well defined access control policy for authenticating users
</t>
    </r>
    <r>
      <rPr>
        <b/>
        <sz val="10"/>
        <rFont val="Arial"/>
        <family val="2"/>
      </rPr>
      <t>M</t>
    </r>
    <r>
      <rPr>
        <sz val="10"/>
        <rFont val="Arial"/>
        <family val="2"/>
      </rPr>
      <t xml:space="preserve"> - Unauthorized / improper access is likely to occur due to a somewhat defined access control policy for authenticating users
</t>
    </r>
    <r>
      <rPr>
        <b/>
        <sz val="10"/>
        <rFont val="Arial"/>
        <family val="2"/>
      </rPr>
      <t>H</t>
    </r>
    <r>
      <rPr>
        <sz val="10"/>
        <rFont val="Arial"/>
        <family val="2"/>
      </rPr>
      <t xml:space="preserve"> - Unauthorized / improper access is certain to occur due to the lack of a defined access control policy for authenticating users</t>
    </r>
  </si>
  <si>
    <r>
      <t xml:space="preserve">L - </t>
    </r>
    <r>
      <rPr>
        <sz val="10"/>
        <rFont val="Arial"/>
        <family val="2"/>
      </rPr>
      <t>Unauthorized / improper instances of access are unlikely to occur due to a well defined authorization procedure / process for assignment of privileged access rights</t>
    </r>
    <r>
      <rPr>
        <b/>
        <sz val="10"/>
        <rFont val="Arial"/>
        <family val="2"/>
      </rPr>
      <t xml:space="preserve">
M - </t>
    </r>
    <r>
      <rPr>
        <sz val="10"/>
        <rFont val="Arial"/>
        <family val="2"/>
      </rPr>
      <t>Unauthorized / improper instances of access are likely to occur due to a somewhat defined authorization procedure / process for assignment of privileged access rights</t>
    </r>
    <r>
      <rPr>
        <b/>
        <sz val="10"/>
        <rFont val="Arial"/>
        <family val="2"/>
      </rPr>
      <t xml:space="preserve">
H - </t>
    </r>
    <r>
      <rPr>
        <sz val="10"/>
        <rFont val="Arial"/>
        <family val="2"/>
      </rPr>
      <t>Unauthorized / improper instances of access are certain to occur due to the lack of a defined authorization procedure / process for assignment of privileged access rights</t>
    </r>
  </si>
  <si>
    <r>
      <t>L</t>
    </r>
    <r>
      <rPr>
        <sz val="10"/>
        <rFont val="Arial"/>
        <family val="2"/>
      </rPr>
      <t xml:space="preserve"> - Unauthorized / improper access is unlikely to occur due to a well defined account management process
</t>
    </r>
    <r>
      <rPr>
        <b/>
        <sz val="10"/>
        <rFont val="Arial"/>
        <family val="2"/>
      </rPr>
      <t>M</t>
    </r>
    <r>
      <rPr>
        <sz val="10"/>
        <rFont val="Arial"/>
        <family val="2"/>
      </rPr>
      <t xml:space="preserve"> - Unauthorized / improper access is likely to occur due to a somewhat defined account management process 
</t>
    </r>
    <r>
      <rPr>
        <b/>
        <sz val="10"/>
        <rFont val="Arial"/>
        <family val="2"/>
      </rPr>
      <t>H</t>
    </r>
    <r>
      <rPr>
        <sz val="10"/>
        <rFont val="Arial"/>
        <family val="2"/>
      </rPr>
      <t xml:space="preserve"> - Unauthorized / improper access is certain to occur due to the lack of an account management process</t>
    </r>
  </si>
  <si>
    <r>
      <t>L</t>
    </r>
    <r>
      <rPr>
        <sz val="10"/>
        <rFont val="Arial"/>
        <family val="2"/>
      </rPr>
      <t xml:space="preserve"> - Insignificant instances of unauthorized / improper access may occur due to secure authentication methods  (e.g., SSL with 256-bit encryption, and two-factor authentication)  for authenticating external / remote access connection
</t>
    </r>
    <r>
      <rPr>
        <b/>
        <sz val="10"/>
        <rFont val="Arial"/>
        <family val="2"/>
      </rPr>
      <t>M</t>
    </r>
    <r>
      <rPr>
        <sz val="10"/>
        <rFont val="Arial"/>
        <family val="2"/>
      </rPr>
      <t xml:space="preserve"> - Minor instances of unauthorized / improper access may occur due to somewhat secure authentication methods (e.g., SSL with 128-bit encryption) for authenticating external / remote access connection
</t>
    </r>
    <r>
      <rPr>
        <b/>
        <sz val="10"/>
        <rFont val="Arial"/>
        <family val="2"/>
      </rPr>
      <t>H</t>
    </r>
    <r>
      <rPr>
        <sz val="10"/>
        <rFont val="Arial"/>
        <family val="2"/>
      </rPr>
      <t xml:space="preserve"> - Major instances of unauthorized / improper access may occur due to the lack of secure authentication methods for authenticating external / remote access connection</t>
    </r>
  </si>
  <si>
    <r>
      <t>L</t>
    </r>
    <r>
      <rPr>
        <sz val="10"/>
        <rFont val="Arial"/>
        <family val="2"/>
      </rPr>
      <t xml:space="preserve"> - Insignificant instances of unauthorized / improper access may occur due to secure authentication methods for authenticating external / remote access connection
</t>
    </r>
    <r>
      <rPr>
        <b/>
        <sz val="10"/>
        <rFont val="Arial"/>
        <family val="2"/>
      </rPr>
      <t>M</t>
    </r>
    <r>
      <rPr>
        <sz val="10"/>
        <rFont val="Arial"/>
        <family val="2"/>
      </rPr>
      <t xml:space="preserve"> - Minor instances of unauthorized / improper access may occur due to somewhat secure authentication methods for authenticating external / remote access connection
</t>
    </r>
    <r>
      <rPr>
        <b/>
        <sz val="10"/>
        <rFont val="Arial"/>
        <family val="2"/>
      </rPr>
      <t>H</t>
    </r>
    <r>
      <rPr>
        <sz val="10"/>
        <rFont val="Arial"/>
        <family val="2"/>
      </rPr>
      <t xml:space="preserve"> - Major instances of unauthorized / improper access may occur due to the lack of secure authentication methods for authenticating external / remote access connection</t>
    </r>
  </si>
  <si>
    <r>
      <t>L</t>
    </r>
    <r>
      <rPr>
        <sz val="10"/>
        <rFont val="Arial"/>
        <family val="2"/>
      </rPr>
      <t xml:space="preserve"> - Insignificant instances of unauthorized / improper access may occur due to secure emergency access procedures for authenticating external / remote access connection
</t>
    </r>
    <r>
      <rPr>
        <b/>
        <sz val="10"/>
        <rFont val="Arial"/>
        <family val="2"/>
      </rPr>
      <t>M</t>
    </r>
    <r>
      <rPr>
        <sz val="10"/>
        <rFont val="Arial"/>
        <family val="2"/>
      </rPr>
      <t xml:space="preserve"> - Minor instances of unauthorized / improper access may occur due to somewhat secure emergency access procedures for authenticating external / remote access connection
</t>
    </r>
    <r>
      <rPr>
        <b/>
        <sz val="10"/>
        <rFont val="Arial"/>
        <family val="2"/>
      </rPr>
      <t>H</t>
    </r>
    <r>
      <rPr>
        <sz val="10"/>
        <rFont val="Arial"/>
        <family val="2"/>
      </rPr>
      <t xml:space="preserve"> - Major instances of unauthorized / improper access may occur due to the lack of emergency access procedures for authenticating external / remote access connection</t>
    </r>
  </si>
  <si>
    <r>
      <rPr>
        <b/>
        <sz val="10"/>
        <rFont val="Arial"/>
        <family val="2"/>
      </rPr>
      <t xml:space="preserve">L - </t>
    </r>
    <r>
      <rPr>
        <sz val="10"/>
        <rFont val="Arial"/>
        <family val="2"/>
      </rPr>
      <t xml:space="preserve">Insignificant instances of unauthorized / improper access may occur due to well defined account management process 
</t>
    </r>
    <r>
      <rPr>
        <b/>
        <sz val="10"/>
        <rFont val="Arial"/>
        <family val="2"/>
      </rPr>
      <t xml:space="preserve">M - </t>
    </r>
    <r>
      <rPr>
        <sz val="10"/>
        <rFont val="Arial"/>
        <family val="2"/>
      </rPr>
      <t xml:space="preserve">Minor instances of unauthorized / improper access may occur due to somewhat defined account management process
</t>
    </r>
    <r>
      <rPr>
        <b/>
        <sz val="10"/>
        <rFont val="Arial"/>
        <family val="2"/>
      </rPr>
      <t xml:space="preserve">H - </t>
    </r>
    <r>
      <rPr>
        <sz val="10"/>
        <rFont val="Arial"/>
        <family val="2"/>
      </rPr>
      <t>Major instances of unauthorized / improper access may occur due to the lack of an  account management process</t>
    </r>
  </si>
  <si>
    <r>
      <t>L</t>
    </r>
    <r>
      <rPr>
        <sz val="10"/>
        <rFont val="Arial"/>
        <family val="2"/>
      </rPr>
      <t xml:space="preserve"> - Insignificant instances of unauthorized / improper access may occur due to a well defined identity management process
</t>
    </r>
    <r>
      <rPr>
        <b/>
        <sz val="10"/>
        <rFont val="Arial"/>
        <family val="2"/>
      </rPr>
      <t>M</t>
    </r>
    <r>
      <rPr>
        <sz val="10"/>
        <rFont val="Arial"/>
        <family val="2"/>
      </rPr>
      <t xml:space="preserve"> - Minor instances of unauthorized / improper access may occur due to a somewhat defined identity management process
</t>
    </r>
    <r>
      <rPr>
        <b/>
        <sz val="10"/>
        <rFont val="Arial"/>
        <family val="2"/>
      </rPr>
      <t>H</t>
    </r>
    <r>
      <rPr>
        <sz val="10"/>
        <rFont val="Arial"/>
        <family val="2"/>
      </rPr>
      <t xml:space="preserve"> - Major instances of unauthorized / improper access may occur due to the lack of a defined identity management process</t>
    </r>
  </si>
  <si>
    <r>
      <t>L</t>
    </r>
    <r>
      <rPr>
        <sz val="10"/>
        <rFont val="Arial"/>
        <family val="2"/>
      </rPr>
      <t xml:space="preserve"> - Unauthorized / improper access is unlikely to occur due to a well defined identity management process
</t>
    </r>
    <r>
      <rPr>
        <b/>
        <sz val="10"/>
        <rFont val="Arial"/>
        <family val="2"/>
      </rPr>
      <t>M</t>
    </r>
    <r>
      <rPr>
        <sz val="10"/>
        <rFont val="Arial"/>
        <family val="2"/>
      </rPr>
      <t xml:space="preserve"> - Unauthorized / improper access is likely to occur due to a somewhat defined identity management process
</t>
    </r>
    <r>
      <rPr>
        <b/>
        <sz val="10"/>
        <rFont val="Arial"/>
        <family val="2"/>
      </rPr>
      <t>H</t>
    </r>
    <r>
      <rPr>
        <sz val="10"/>
        <rFont val="Arial"/>
        <family val="2"/>
      </rPr>
      <t xml:space="preserve"> - Unauthorized / improper access is certain to occur due to the lack of a defined identity management process</t>
    </r>
  </si>
  <si>
    <r>
      <rPr>
        <b/>
        <sz val="10"/>
        <rFont val="Arial"/>
        <family val="2"/>
      </rPr>
      <t xml:space="preserve">L - </t>
    </r>
    <r>
      <rPr>
        <sz val="10"/>
        <rFont val="Arial"/>
        <family val="2"/>
      </rPr>
      <t xml:space="preserve">Insignificant instances of unauthorized / improper access may occur due to inactive sessions that are shut down after a short (e.g., five (5) minutes) period of inactivity
</t>
    </r>
    <r>
      <rPr>
        <b/>
        <sz val="10"/>
        <rFont val="Arial"/>
        <family val="2"/>
      </rPr>
      <t xml:space="preserve">M - </t>
    </r>
    <r>
      <rPr>
        <sz val="10"/>
        <rFont val="Arial"/>
        <family val="2"/>
      </rPr>
      <t xml:space="preserve">Minor instances of unauthorized / improper access may occur due to inactive sessions that are shut down after a long (e.g., one (1) hour) period of inactivity
</t>
    </r>
    <r>
      <rPr>
        <b/>
        <sz val="10"/>
        <rFont val="Arial"/>
        <family val="2"/>
      </rPr>
      <t xml:space="preserve">H - </t>
    </r>
    <r>
      <rPr>
        <sz val="10"/>
        <rFont val="Arial"/>
        <family val="2"/>
      </rPr>
      <t xml:space="preserve">Major instances of unauthorized / improper access may occur due to inactive sessions that are never shut down after a defined period of inactivity
</t>
    </r>
  </si>
  <si>
    <r>
      <t>L</t>
    </r>
    <r>
      <rPr>
        <sz val="10"/>
        <rFont val="Arial"/>
        <family val="2"/>
      </rPr>
      <t xml:space="preserve"> - Unauthorized / improper access is unlikely to occur due to inactive sessions that are shut down after a short (e.g., five (5) minutes) period of inactivity
</t>
    </r>
    <r>
      <rPr>
        <b/>
        <sz val="10"/>
        <rFont val="Arial"/>
        <family val="2"/>
      </rPr>
      <t>M</t>
    </r>
    <r>
      <rPr>
        <sz val="10"/>
        <rFont val="Arial"/>
        <family val="2"/>
      </rPr>
      <t xml:space="preserve"> - Unauthorized / improper access is likely to occur due  to inactive sessions that are shut down after a long (e.g., one (1) hour) period of inactivity
</t>
    </r>
    <r>
      <rPr>
        <b/>
        <sz val="10"/>
        <rFont val="Arial"/>
        <family val="2"/>
      </rPr>
      <t>H</t>
    </r>
    <r>
      <rPr>
        <sz val="10"/>
        <rFont val="Arial"/>
        <family val="2"/>
      </rPr>
      <t xml:space="preserve"> - Unauthorized / improper access is certain to occur due to inactive sessions that are never shut down after a defined period of inactivity</t>
    </r>
  </si>
  <si>
    <r>
      <rPr>
        <b/>
        <sz val="10"/>
        <rFont val="Arial"/>
        <family val="2"/>
      </rPr>
      <t>No Gap</t>
    </r>
    <r>
      <rPr>
        <sz val="10"/>
        <rFont val="Arial"/>
        <family val="2"/>
      </rPr>
      <t xml:space="preserve"> - Inactive sessions are shut down after a short (e.g., five (5) minutes) period of inactivity, and the system remains in session lock, until the user re-establishes access
</t>
    </r>
    <r>
      <rPr>
        <b/>
        <sz val="10"/>
        <rFont val="Arial"/>
        <family val="2"/>
      </rPr>
      <t>Partial Gap</t>
    </r>
    <r>
      <rPr>
        <sz val="10"/>
        <rFont val="Arial"/>
        <family val="2"/>
      </rPr>
      <t xml:space="preserve"> - Inactive sessions are shut down after a long (e.g., one (1) hour) period of inactivity
</t>
    </r>
    <r>
      <rPr>
        <b/>
        <sz val="10"/>
        <rFont val="Arial"/>
        <family val="2"/>
      </rPr>
      <t>Yes Gap</t>
    </r>
    <r>
      <rPr>
        <sz val="10"/>
        <rFont val="Arial"/>
        <family val="2"/>
      </rPr>
      <t xml:space="preserve"> - Inactive sessions are never shut down after a defined period of inactivity
</t>
    </r>
  </si>
  <si>
    <r>
      <t xml:space="preserve">L </t>
    </r>
    <r>
      <rPr>
        <sz val="10"/>
        <rFont val="Arial"/>
        <family val="2"/>
      </rPr>
      <t xml:space="preserve">- Insignificant disruptions (i.e. critical systems/processes are unavailable for less than one hour) may occur due to access restrictions to system utility programs
</t>
    </r>
    <r>
      <rPr>
        <b/>
        <sz val="10"/>
        <rFont val="Arial"/>
        <family val="2"/>
      </rPr>
      <t>M</t>
    </r>
    <r>
      <rPr>
        <sz val="10"/>
        <rFont val="Arial"/>
        <family val="2"/>
      </rPr>
      <t xml:space="preserve"> - Minor process disruptions (i.e. critical systems/processes are unavailable for more than one hour and less than one day) may occur due to the lack of access restrictions; however, there are limitations on the types of system utility programs that user can access
</t>
    </r>
    <r>
      <rPr>
        <b/>
        <sz val="10"/>
        <rFont val="Arial"/>
        <family val="2"/>
      </rPr>
      <t xml:space="preserve">
H</t>
    </r>
    <r>
      <rPr>
        <sz val="10"/>
        <rFont val="Arial"/>
        <family val="2"/>
      </rPr>
      <t xml:space="preserve"> - Major process disruptions (i.e. critical systems/processes are unavailable for more than one day and/or adverse media coverage) may occur due to the lack of access restrictions and limitations to system utility programs 
</t>
    </r>
  </si>
  <si>
    <r>
      <rPr>
        <b/>
        <sz val="10"/>
        <rFont val="Arial"/>
        <family val="2"/>
      </rPr>
      <t>L -</t>
    </r>
    <r>
      <rPr>
        <sz val="10"/>
        <rFont val="Arial"/>
        <family val="2"/>
      </rPr>
      <t xml:space="preserve"> Information security threats and vulnerabilities are unlikely to occur due to access restrictions to system utility programs
</t>
    </r>
    <r>
      <rPr>
        <b/>
        <sz val="10"/>
        <rFont val="Arial"/>
        <family val="2"/>
      </rPr>
      <t xml:space="preserve">M </t>
    </r>
    <r>
      <rPr>
        <sz val="10"/>
        <rFont val="Arial"/>
        <family val="2"/>
      </rPr>
      <t xml:space="preserve">- Information security threats and vulnerabilities are likely (i.e. may occur once a year) to occur due to the lack of access restrictions; however, there are limitations on the types of system utility programs that user can access
</t>
    </r>
    <r>
      <rPr>
        <b/>
        <sz val="10"/>
        <rFont val="Arial"/>
        <family val="2"/>
      </rPr>
      <t>H -</t>
    </r>
    <r>
      <rPr>
        <sz val="10"/>
        <rFont val="Arial"/>
        <family val="2"/>
      </rPr>
      <t xml:space="preserve"> Information security threats and vulnerabilities are certain (i.e. may occur more than once a year) to occur due to the lack of access restrictions and limitations to system utility programs</t>
    </r>
  </si>
  <si>
    <r>
      <t>L</t>
    </r>
    <r>
      <rPr>
        <sz val="10"/>
        <rFont val="Arial"/>
        <family val="2"/>
      </rPr>
      <t xml:space="preserve"> - Insignificant instances of unauthorized / improper access may occur due to well defined user access reviews
</t>
    </r>
    <r>
      <rPr>
        <b/>
        <sz val="10"/>
        <rFont val="Arial"/>
        <family val="2"/>
      </rPr>
      <t>M</t>
    </r>
    <r>
      <rPr>
        <sz val="10"/>
        <rFont val="Arial"/>
        <family val="2"/>
      </rPr>
      <t xml:space="preserve"> - Minor instances of unauthorized / improper access may occur due to somewhat defined user access reviews (e.g., access reviews are not conducted on a periodic basis to reflect user needs / changes on user role, and include the removal / disabling of accounts)
</t>
    </r>
    <r>
      <rPr>
        <b/>
        <sz val="10"/>
        <rFont val="Arial"/>
        <family val="2"/>
      </rPr>
      <t>H</t>
    </r>
    <r>
      <rPr>
        <sz val="10"/>
        <rFont val="Arial"/>
        <family val="2"/>
      </rPr>
      <t xml:space="preserve"> - Major instances of unauthorized / improper access may occur due to the lack of user access reviews
</t>
    </r>
  </si>
  <si>
    <r>
      <t>L</t>
    </r>
    <r>
      <rPr>
        <sz val="10"/>
        <rFont val="Arial"/>
        <family val="2"/>
      </rPr>
      <t xml:space="preserve"> - Unauthorized / improper access is unlikely to occur due to a well defined user access reviews
</t>
    </r>
    <r>
      <rPr>
        <b/>
        <sz val="10"/>
        <rFont val="Arial"/>
        <family val="2"/>
      </rPr>
      <t>M</t>
    </r>
    <r>
      <rPr>
        <sz val="10"/>
        <rFont val="Arial"/>
        <family val="2"/>
      </rPr>
      <t xml:space="preserve"> - Minor instances of unauthorized / improper access are likely to occur due to somewhat defined user access reviews (e.g., access reviews are not conducted on a periodic basis to reflect user needs / changes on user role, and include the removal / disabling of accounts)
</t>
    </r>
    <r>
      <rPr>
        <b/>
        <sz val="10"/>
        <rFont val="Arial"/>
        <family val="2"/>
      </rPr>
      <t>H</t>
    </r>
    <r>
      <rPr>
        <sz val="10"/>
        <rFont val="Arial"/>
        <family val="2"/>
      </rPr>
      <t xml:space="preserve"> - Major instances of unauthorized / improper access are certain to occur due to the lack of user access reviews</t>
    </r>
  </si>
  <si>
    <r>
      <rPr>
        <b/>
        <sz val="10"/>
        <rFont val="Arial"/>
        <family val="2"/>
      </rPr>
      <t xml:space="preserve">L - </t>
    </r>
    <r>
      <rPr>
        <sz val="10"/>
        <rFont val="Arial"/>
        <family val="2"/>
      </rPr>
      <t xml:space="preserve">Little to no fines, penalties, regulatory consequence may occur due to well defined and documented information system security training activities and records training for legal / regulatory requirements
</t>
    </r>
    <r>
      <rPr>
        <b/>
        <sz val="10"/>
        <rFont val="Arial"/>
        <family val="2"/>
      </rPr>
      <t>M -</t>
    </r>
    <r>
      <rPr>
        <sz val="10"/>
        <rFont val="Arial"/>
        <family val="2"/>
      </rPr>
      <t xml:space="preserve"> Minor fines, penalties, regulatory consequence may occur due to somewhat defined information system security training activities and records training for legal / regulatory requirements
</t>
    </r>
    <r>
      <rPr>
        <b/>
        <sz val="10"/>
        <rFont val="Arial"/>
        <family val="2"/>
      </rPr>
      <t xml:space="preserve">
H - </t>
    </r>
    <r>
      <rPr>
        <sz val="10"/>
        <rFont val="Arial"/>
        <family val="2"/>
      </rPr>
      <t xml:space="preserve">Major fines, penalties, regulatory consequence may occur due to the lack of information system security training activities and records training for legal / regulatory requirements
</t>
    </r>
  </si>
  <si>
    <r>
      <rPr>
        <b/>
        <sz val="10"/>
        <rFont val="Arial"/>
        <family val="2"/>
      </rPr>
      <t>No Gap</t>
    </r>
    <r>
      <rPr>
        <sz val="10"/>
        <rFont val="Arial"/>
        <family val="2"/>
      </rPr>
      <t xml:space="preserve">- Information security awareness is formally included in the orientation process and on an on-going basis (either through notification methods or periodic trainings)
</t>
    </r>
    <r>
      <rPr>
        <b/>
        <sz val="10"/>
        <rFont val="Arial"/>
        <family val="2"/>
      </rPr>
      <t xml:space="preserve">
Partial Gap</t>
    </r>
    <r>
      <rPr>
        <sz val="10"/>
        <rFont val="Arial"/>
        <family val="2"/>
      </rPr>
      <t xml:space="preserve">- Information security awareness is somewhat included in the orientation process and on an on-going basis (either through notification methods or periodic trainings)
</t>
    </r>
    <r>
      <rPr>
        <b/>
        <sz val="10"/>
        <rFont val="Arial"/>
        <family val="2"/>
      </rPr>
      <t xml:space="preserve">
Yes Gap</t>
    </r>
    <r>
      <rPr>
        <sz val="10"/>
        <rFont val="Arial"/>
        <family val="2"/>
      </rPr>
      <t xml:space="preserve">- There is no information security awareness in the orientation process and on an on-going basis
</t>
    </r>
  </si>
  <si>
    <r>
      <rPr>
        <b/>
        <sz val="10"/>
        <rFont val="Arial"/>
        <family val="2"/>
      </rPr>
      <t>L -</t>
    </r>
    <r>
      <rPr>
        <sz val="10"/>
        <rFont val="Arial"/>
        <family val="2"/>
      </rPr>
      <t xml:space="preserve"> Little to no fines, penalties, regulatory consequence may occur due to well defined and documented information security awareness during the orientation process and on an on-going basis (either through notification methods or periodic trainings)
</t>
    </r>
    <r>
      <rPr>
        <b/>
        <sz val="10"/>
        <rFont val="Arial"/>
        <family val="2"/>
      </rPr>
      <t>M -</t>
    </r>
    <r>
      <rPr>
        <sz val="10"/>
        <rFont val="Arial"/>
        <family val="2"/>
      </rPr>
      <t xml:space="preserve"> Minor fines, penalties, regulatory consequence may occur due to a somewhat defined information security awareness during the orientation process and on an on-going basis 
</t>
    </r>
    <r>
      <rPr>
        <b/>
        <sz val="10"/>
        <rFont val="Arial"/>
        <family val="2"/>
      </rPr>
      <t xml:space="preserve">H - </t>
    </r>
    <r>
      <rPr>
        <sz val="10"/>
        <rFont val="Arial"/>
        <family val="2"/>
      </rPr>
      <t xml:space="preserve">Major fines, penalties, regulatory consequence may occur due to the lack of information security awareness during the orientation process and on an on-going basis
</t>
    </r>
  </si>
  <si>
    <r>
      <rPr>
        <b/>
        <sz val="10"/>
        <rFont val="Arial"/>
        <family val="2"/>
      </rPr>
      <t xml:space="preserve">L - </t>
    </r>
    <r>
      <rPr>
        <sz val="10"/>
        <rFont val="Arial"/>
        <family val="2"/>
      </rPr>
      <t xml:space="preserve">Insignificant disruptions (i.e. critical systems/processes are unavailable for less than one hour) may occur due to a formalized and regularly updated training curriculum for users 
</t>
    </r>
    <r>
      <rPr>
        <b/>
        <sz val="10"/>
        <rFont val="Arial"/>
        <family val="2"/>
      </rPr>
      <t xml:space="preserve">M - </t>
    </r>
    <r>
      <rPr>
        <sz val="10"/>
        <rFont val="Arial"/>
        <family val="2"/>
      </rPr>
      <t xml:space="preserve">Minor process disruptions (i.e. critical systems/processes are unavailable for more than one hour and less than one day) may occur due to a limited training curriculum for users 
</t>
    </r>
    <r>
      <rPr>
        <b/>
        <sz val="10"/>
        <rFont val="Arial"/>
        <family val="2"/>
      </rPr>
      <t xml:space="preserve">
H - </t>
    </r>
    <r>
      <rPr>
        <sz val="10"/>
        <rFont val="Arial"/>
        <family val="2"/>
      </rPr>
      <t xml:space="preserve">Major process disruptions (i.e. critical systems/processes are unavailable for more than one day and/or adverse media coverage) may occur due to the lack of training curriculum for users
</t>
    </r>
  </si>
  <si>
    <r>
      <rPr>
        <b/>
        <sz val="10"/>
        <rFont val="Arial"/>
        <family val="2"/>
      </rPr>
      <t>L</t>
    </r>
    <r>
      <rPr>
        <sz val="10"/>
        <rFont val="Arial"/>
        <family val="2"/>
      </rPr>
      <t xml:space="preserve"> – Information assets are unlikely to be breached due to a well defined and documented information security awareness during the orientation process and on an on-going basis (either through notification methods or periodic trainings)
</t>
    </r>
    <r>
      <rPr>
        <b/>
        <sz val="10"/>
        <rFont val="Arial"/>
        <family val="2"/>
      </rPr>
      <t>M</t>
    </r>
    <r>
      <rPr>
        <sz val="10"/>
        <rFont val="Arial"/>
        <family val="2"/>
      </rPr>
      <t xml:space="preserve"> - Information assets are likely (i.e. may occur once a year) to be breached due to a somewhat defined information security awareness during the orientation process and on an on-going basis 
</t>
    </r>
    <r>
      <rPr>
        <b/>
        <sz val="10"/>
        <rFont val="Arial"/>
        <family val="2"/>
      </rPr>
      <t>H</t>
    </r>
    <r>
      <rPr>
        <sz val="10"/>
        <rFont val="Arial"/>
        <family val="2"/>
      </rPr>
      <t xml:space="preserve"> - Information assets are certain (i.e. may occur more than once a year) to be breached due to the lack of information security awareness during the orientation process and on an on-going basis</t>
    </r>
  </si>
  <si>
    <r>
      <rPr>
        <b/>
        <sz val="10"/>
        <rFont val="Arial"/>
        <family val="2"/>
      </rPr>
      <t xml:space="preserve">L - </t>
    </r>
    <r>
      <rPr>
        <sz val="10"/>
        <rFont val="Arial"/>
        <family val="2"/>
      </rPr>
      <t xml:space="preserve">Information assets are unlikely to be breached due to well defined and documented information system security training activities and records training for legal / regulatory requirements
</t>
    </r>
    <r>
      <rPr>
        <b/>
        <sz val="10"/>
        <rFont val="Arial"/>
        <family val="2"/>
      </rPr>
      <t>M -</t>
    </r>
    <r>
      <rPr>
        <sz val="10"/>
        <rFont val="Arial"/>
        <family val="2"/>
      </rPr>
      <t xml:space="preserve"> Information assets are likely (i.e. may occur once a year) to be breached due to somewhat defined information system security training activities and records training for legal / regulatory requirements
</t>
    </r>
    <r>
      <rPr>
        <b/>
        <sz val="10"/>
        <rFont val="Arial"/>
        <family val="2"/>
      </rPr>
      <t>H -</t>
    </r>
    <r>
      <rPr>
        <sz val="10"/>
        <rFont val="Arial"/>
        <family val="2"/>
      </rPr>
      <t xml:space="preserve"> Information assets are certain (i.e. may occur more than once a year) to be breached due to the lack of information system security training activities and records training for legal / regulatory requirements
</t>
    </r>
  </si>
  <si>
    <r>
      <t xml:space="preserve">L </t>
    </r>
    <r>
      <rPr>
        <sz val="10"/>
        <rFont val="Arial"/>
        <family val="2"/>
      </rPr>
      <t xml:space="preserve">– Ineffective use of applications and technology solutions is unlikely to occur due to a formalized training curriculum for users
</t>
    </r>
    <r>
      <rPr>
        <b/>
        <sz val="10"/>
        <rFont val="Arial"/>
        <family val="2"/>
      </rPr>
      <t>M</t>
    </r>
    <r>
      <rPr>
        <sz val="10"/>
        <rFont val="Arial"/>
        <family val="2"/>
      </rPr>
      <t xml:space="preserve"> - Ineffective use of applications and technology solutions is likely (i.e. may occur once a year) to occur due to a limited training curriculum for users
</t>
    </r>
    <r>
      <rPr>
        <b/>
        <sz val="10"/>
        <rFont val="Arial"/>
        <family val="2"/>
      </rPr>
      <t>H</t>
    </r>
    <r>
      <rPr>
        <sz val="10"/>
        <rFont val="Arial"/>
        <family val="2"/>
      </rPr>
      <t xml:space="preserve"> - Ineffective use of applications and technology solutions is certain (i.e. may occur more than once a year) to occur due to the lack of training curriculum for users
</t>
    </r>
  </si>
  <si>
    <r>
      <t>No Gap</t>
    </r>
    <r>
      <rPr>
        <sz val="10"/>
        <rFont val="Arial"/>
        <family val="2"/>
      </rPr>
      <t xml:space="preserve">- There is a formalized HR compliance policy
</t>
    </r>
    <r>
      <rPr>
        <b/>
        <sz val="10"/>
        <rFont val="Arial"/>
        <family val="2"/>
      </rPr>
      <t>Partial Gap</t>
    </r>
    <r>
      <rPr>
        <sz val="10"/>
        <rFont val="Arial"/>
        <family val="2"/>
      </rPr>
      <t xml:space="preserve">- There is a limited HR compliance policy
</t>
    </r>
    <r>
      <rPr>
        <b/>
        <sz val="10"/>
        <rFont val="Arial"/>
        <family val="2"/>
      </rPr>
      <t>Yes Gap</t>
    </r>
    <r>
      <rPr>
        <sz val="10"/>
        <rFont val="Arial"/>
        <family val="2"/>
      </rPr>
      <t xml:space="preserve">- There is no HR compliance policy 
</t>
    </r>
  </si>
  <si>
    <r>
      <rPr>
        <b/>
        <sz val="10"/>
        <rFont val="Arial"/>
        <family val="2"/>
      </rPr>
      <t>No Gap</t>
    </r>
    <r>
      <rPr>
        <sz val="10"/>
        <rFont val="Arial"/>
        <family val="2"/>
      </rPr>
      <t xml:space="preserve">- There is a formalized risk designation to all positions that is reviewed on a recurring basis, and a security agreement outlining the responsibilities for employees, contractors and third party users 
</t>
    </r>
    <r>
      <rPr>
        <b/>
        <sz val="10"/>
        <rFont val="Arial"/>
        <family val="2"/>
      </rPr>
      <t>Partial Gap</t>
    </r>
    <r>
      <rPr>
        <sz val="10"/>
        <rFont val="Arial"/>
        <family val="2"/>
      </rPr>
      <t xml:space="preserve">- There is a limited risk designation to all positions, and a limited security agreement outlining the responsibilities for employees, contractors and third party users 
</t>
    </r>
    <r>
      <rPr>
        <b/>
        <sz val="10"/>
        <rFont val="Arial"/>
        <family val="2"/>
      </rPr>
      <t xml:space="preserve">
Yes Gap</t>
    </r>
    <r>
      <rPr>
        <sz val="10"/>
        <rFont val="Arial"/>
        <family val="2"/>
      </rPr>
      <t xml:space="preserve">- There is no risk designation to all positions, and there is no a security agreement outlining the responsibilities for employees, contractors and third party 
</t>
    </r>
  </si>
  <si>
    <r>
      <rPr>
        <b/>
        <sz val="10"/>
        <rFont val="Arial"/>
        <family val="2"/>
      </rPr>
      <t>No Gap</t>
    </r>
    <r>
      <rPr>
        <sz val="10"/>
        <rFont val="Arial"/>
        <family val="2"/>
      </rPr>
      <t xml:space="preserve">- There is a formalized process to ensure that terminated users do not retain access to systems, data, facilities and assets
</t>
    </r>
    <r>
      <rPr>
        <b/>
        <sz val="10"/>
        <rFont val="Arial"/>
        <family val="2"/>
      </rPr>
      <t>Partial Gap</t>
    </r>
    <r>
      <rPr>
        <sz val="10"/>
        <rFont val="Arial"/>
        <family val="2"/>
      </rPr>
      <t xml:space="preserve">- There is a limited process to ensure that terminated users do not to retain access systems, data, facilities and assets
</t>
    </r>
    <r>
      <rPr>
        <b/>
        <sz val="10"/>
        <rFont val="Arial"/>
        <family val="2"/>
      </rPr>
      <t>Yes Gap</t>
    </r>
    <r>
      <rPr>
        <sz val="10"/>
        <rFont val="Arial"/>
        <family val="2"/>
      </rPr>
      <t xml:space="preserve">- There is no process to ensure that terminated users do not to retain access systems, data, facilities and assets
</t>
    </r>
  </si>
  <si>
    <r>
      <rPr>
        <b/>
        <sz val="10"/>
        <rFont val="Arial"/>
        <family val="2"/>
      </rPr>
      <t>No Gap</t>
    </r>
    <r>
      <rPr>
        <sz val="10"/>
        <rFont val="Arial"/>
        <family val="2"/>
      </rPr>
      <t xml:space="preserve">- There is a formalized training curriculum for information system users (i.e., employees, temporary employees, vendors, service providers) that is updated on a recurring basis
</t>
    </r>
    <r>
      <rPr>
        <b/>
        <sz val="10"/>
        <rFont val="Arial"/>
        <family val="2"/>
      </rPr>
      <t xml:space="preserve">
Partial Gap</t>
    </r>
    <r>
      <rPr>
        <sz val="10"/>
        <rFont val="Arial"/>
        <family val="2"/>
      </rPr>
      <t xml:space="preserve">- There is a limited training curriculum for only agency employees
</t>
    </r>
    <r>
      <rPr>
        <b/>
        <sz val="10"/>
        <rFont val="Arial"/>
        <family val="2"/>
      </rPr>
      <t>Yes Gap</t>
    </r>
    <r>
      <rPr>
        <sz val="10"/>
        <rFont val="Arial"/>
        <family val="2"/>
      </rPr>
      <t xml:space="preserve">- There is no training curriculum
</t>
    </r>
  </si>
  <si>
    <r>
      <t xml:space="preserve">No Gap </t>
    </r>
    <r>
      <rPr>
        <sz val="10"/>
        <rFont val="Arial"/>
        <family val="2"/>
      </rPr>
      <t xml:space="preserve">-There is a malicious code protection mechanism at information system entry and exit points, malicious code detection is managed centrally and is eradicated, and antivirus and firewall rules are regularly updated on a reoccurring basis
</t>
    </r>
    <r>
      <rPr>
        <b/>
        <sz val="10"/>
        <rFont val="Arial"/>
        <family val="2"/>
      </rPr>
      <t xml:space="preserve">Partial Gap </t>
    </r>
    <r>
      <rPr>
        <sz val="10"/>
        <rFont val="Arial"/>
        <family val="2"/>
      </rPr>
      <t xml:space="preserve">- There is a malicious code protection mechanisms at information system entry and exit points; however, malicious code detection is not managed centrally, and antivirus and firewall rules are updated on a monthly basis
</t>
    </r>
    <r>
      <rPr>
        <b/>
        <sz val="10"/>
        <rFont val="Arial"/>
        <family val="2"/>
      </rPr>
      <t xml:space="preserve">
Yes Gap </t>
    </r>
    <r>
      <rPr>
        <sz val="10"/>
        <rFont val="Arial"/>
        <family val="2"/>
      </rPr>
      <t xml:space="preserve">- There is no malicious code protection mechanism at information system entry and exit points, and antivirus and firewall rules are not updated
</t>
    </r>
  </si>
  <si>
    <r>
      <t xml:space="preserve">No Gap </t>
    </r>
    <r>
      <rPr>
        <sz val="10"/>
        <rFont val="Arial"/>
        <family val="2"/>
      </rPr>
      <t xml:space="preserve">- There is a formalized and well defined policy on mobile devices and teleworking
</t>
    </r>
    <r>
      <rPr>
        <b/>
        <sz val="10"/>
        <rFont val="Arial"/>
        <family val="2"/>
      </rPr>
      <t xml:space="preserve">
Partial Gap </t>
    </r>
    <r>
      <rPr>
        <sz val="10"/>
        <rFont val="Arial"/>
        <family val="2"/>
      </rPr>
      <t xml:space="preserve">- There is a limited and somewhat defined policy on mobile devices and teleworking
</t>
    </r>
    <r>
      <rPr>
        <b/>
        <sz val="10"/>
        <rFont val="Arial"/>
        <family val="2"/>
      </rPr>
      <t xml:space="preserve">Yes Gap </t>
    </r>
    <r>
      <rPr>
        <sz val="10"/>
        <rFont val="Arial"/>
        <family val="2"/>
      </rPr>
      <t xml:space="preserve">- There is no policy on mobile devices and teleworking
</t>
    </r>
  </si>
  <si>
    <r>
      <t xml:space="preserve">No Gap </t>
    </r>
    <r>
      <rPr>
        <sz val="10"/>
        <rFont val="Arial"/>
        <family val="2"/>
      </rPr>
      <t xml:space="preserve">- Acceptable and unacceptable mobile code and mobile code technologies is well defined, and guidance for acceptable mobile code and mobile code technologies has been consistently implemented 
</t>
    </r>
    <r>
      <rPr>
        <b/>
        <sz val="10"/>
        <rFont val="Arial"/>
        <family val="2"/>
      </rPr>
      <t xml:space="preserve">
Partial Gap </t>
    </r>
    <r>
      <rPr>
        <sz val="10"/>
        <rFont val="Arial"/>
        <family val="2"/>
      </rPr>
      <t xml:space="preserve">- Acceptable and unacceptable mobile code and mobile code technologies is somewhat defined; however, guidance for acceptable mobile code and mobile code technologies has not been implemented
</t>
    </r>
    <r>
      <rPr>
        <b/>
        <sz val="10"/>
        <rFont val="Arial"/>
        <family val="2"/>
      </rPr>
      <t xml:space="preserve">Yes Gap </t>
    </r>
    <r>
      <rPr>
        <sz val="10"/>
        <rFont val="Arial"/>
        <family val="2"/>
      </rPr>
      <t xml:space="preserve">- There is no acceptable and unacceptable mobile code and mobile code technologies
</t>
    </r>
  </si>
  <si>
    <r>
      <t>No Gap</t>
    </r>
    <r>
      <rPr>
        <sz val="10"/>
        <rFont val="Arial"/>
        <family val="2"/>
      </rPr>
      <t xml:space="preserve">- A policy for monitoring and reporting of information security events  is well defined and documented based on regulatory and business requirements 
</t>
    </r>
    <r>
      <rPr>
        <b/>
        <sz val="10"/>
        <rFont val="Arial"/>
        <family val="2"/>
      </rPr>
      <t>Partial Gap</t>
    </r>
    <r>
      <rPr>
        <sz val="10"/>
        <rFont val="Arial"/>
        <family val="2"/>
      </rPr>
      <t xml:space="preserve">-A policy for monitoring and reporting of information security events is somewhat defined based on regulatory and business requirements 
</t>
    </r>
    <r>
      <rPr>
        <b/>
        <sz val="10"/>
        <rFont val="Arial"/>
        <family val="2"/>
      </rPr>
      <t>Yes Gap</t>
    </r>
    <r>
      <rPr>
        <sz val="10"/>
        <rFont val="Arial"/>
        <family val="2"/>
      </rPr>
      <t xml:space="preserve">- There is no policy for monitoring and reporting of information security events based on regulatory and business requirements 
</t>
    </r>
  </si>
  <si>
    <r>
      <rPr>
        <b/>
        <sz val="10"/>
        <rFont val="Arial"/>
        <family val="2"/>
      </rPr>
      <t>No Gap</t>
    </r>
    <r>
      <rPr>
        <sz val="10"/>
        <rFont val="Arial"/>
        <family val="2"/>
      </rPr>
      <t xml:space="preserve">- There is synchronization between the systems clocks and an authoritative source, and audit trails and logs are configured to record activity/events based on the system clock.
</t>
    </r>
    <r>
      <rPr>
        <b/>
        <sz val="10"/>
        <rFont val="Arial"/>
        <family val="2"/>
      </rPr>
      <t>Partial Gap</t>
    </r>
    <r>
      <rPr>
        <sz val="10"/>
        <rFont val="Arial"/>
        <family val="2"/>
      </rPr>
      <t xml:space="preserve">- There is synchronization between the systems clocks and an authoritative source; however, audit trails and logs are not configured to record activity/events based on the system clock.
</t>
    </r>
    <r>
      <rPr>
        <b/>
        <sz val="10"/>
        <rFont val="Arial"/>
        <family val="2"/>
      </rPr>
      <t xml:space="preserve">
Yes Gap</t>
    </r>
    <r>
      <rPr>
        <sz val="10"/>
        <rFont val="Arial"/>
        <family val="2"/>
      </rPr>
      <t xml:space="preserve">- There is no synchronization between the systems clocks and an authoritative source
</t>
    </r>
  </si>
  <si>
    <r>
      <t>No Gap -</t>
    </r>
    <r>
      <rPr>
        <sz val="10"/>
        <rFont val="Arial"/>
        <family val="2"/>
      </rPr>
      <t xml:space="preserve"> A process around code review is well defined, and there are formalized trainings for developers to identify coding vulnerabilities
</t>
    </r>
    <r>
      <rPr>
        <b/>
        <sz val="10"/>
        <rFont val="Arial"/>
        <family val="2"/>
      </rPr>
      <t xml:space="preserve">Partial Gap </t>
    </r>
    <r>
      <rPr>
        <sz val="10"/>
        <rFont val="Arial"/>
        <family val="2"/>
      </rPr>
      <t xml:space="preserve">- A process around code review is somewhat defined, and there are limited trainings for developers to identify coding vulnerabilities
</t>
    </r>
    <r>
      <rPr>
        <b/>
        <sz val="10"/>
        <rFont val="Arial"/>
        <family val="2"/>
      </rPr>
      <t xml:space="preserve">
Yes Gap </t>
    </r>
    <r>
      <rPr>
        <sz val="10"/>
        <rFont val="Arial"/>
        <family val="2"/>
      </rPr>
      <t xml:space="preserve">- There is no process around coder review or trainings for developers to identify coding vulnerabilities 
</t>
    </r>
  </si>
  <si>
    <r>
      <rPr>
        <b/>
        <sz val="10"/>
        <rFont val="Arial"/>
        <family val="2"/>
      </rPr>
      <t>No Gap</t>
    </r>
    <r>
      <rPr>
        <sz val="10"/>
        <rFont val="Arial"/>
        <family val="2"/>
      </rPr>
      <t xml:space="preserve">- There is a well defined and documented security implementation process, and formalized acceptance criteria to protect the environment from disruptive changes in production
</t>
    </r>
    <r>
      <rPr>
        <b/>
        <sz val="10"/>
        <rFont val="Arial"/>
        <family val="2"/>
      </rPr>
      <t>Partial Gap</t>
    </r>
    <r>
      <rPr>
        <sz val="10"/>
        <rFont val="Arial"/>
        <family val="2"/>
      </rPr>
      <t xml:space="preserve">- There is somewhat defined security implementation process, and limited acceptance criteria to protect the environment from disruptive changes in production
</t>
    </r>
    <r>
      <rPr>
        <b/>
        <sz val="10"/>
        <rFont val="Arial"/>
        <family val="2"/>
      </rPr>
      <t>Yes Gap</t>
    </r>
    <r>
      <rPr>
        <sz val="10"/>
        <rFont val="Arial"/>
        <family val="2"/>
      </rPr>
      <t xml:space="preserve"> - There are no security implementation process, and no acceptance criteria to protect the environment from disruptive changes in production
</t>
    </r>
  </si>
  <si>
    <r>
      <rPr>
        <b/>
        <sz val="10"/>
        <rFont val="Arial"/>
        <family val="2"/>
      </rPr>
      <t>No Gap</t>
    </r>
    <r>
      <rPr>
        <sz val="10"/>
        <rFont val="Arial"/>
        <family val="2"/>
      </rPr>
      <t xml:space="preserve"> – There is a well defined and formalized list of all interfaces and modes of exchanging data with third parties
</t>
    </r>
    <r>
      <rPr>
        <b/>
        <sz val="10"/>
        <rFont val="Arial"/>
        <family val="2"/>
      </rPr>
      <t>Partial Gap</t>
    </r>
    <r>
      <rPr>
        <sz val="10"/>
        <rFont val="Arial"/>
        <family val="2"/>
      </rPr>
      <t xml:space="preserve"> – There is a limited list of all interfaces and modes of exchanging data with third parties
</t>
    </r>
    <r>
      <rPr>
        <b/>
        <sz val="10"/>
        <rFont val="Arial"/>
        <family val="2"/>
      </rPr>
      <t>Yes Gap</t>
    </r>
    <r>
      <rPr>
        <sz val="10"/>
        <rFont val="Arial"/>
        <family val="2"/>
      </rPr>
      <t xml:space="preserve"> - There is no list of all interfaces and modes of exchanging data with third parties
</t>
    </r>
  </si>
  <si>
    <r>
      <rPr>
        <b/>
        <sz val="10"/>
        <rFont val="Arial"/>
        <family val="2"/>
      </rPr>
      <t xml:space="preserve">No Gap </t>
    </r>
    <r>
      <rPr>
        <sz val="10"/>
        <rFont val="Arial"/>
        <family val="2"/>
      </rPr>
      <t xml:space="preserve">- A records retention policy is well defined and documented
</t>
    </r>
    <r>
      <rPr>
        <b/>
        <sz val="10"/>
        <rFont val="Arial"/>
        <family val="2"/>
      </rPr>
      <t xml:space="preserve">Partial Gap </t>
    </r>
    <r>
      <rPr>
        <sz val="10"/>
        <rFont val="Arial"/>
        <family val="2"/>
      </rPr>
      <t xml:space="preserve">- A records retention policy is somewhat defined 
</t>
    </r>
    <r>
      <rPr>
        <b/>
        <sz val="10"/>
        <rFont val="Arial"/>
        <family val="2"/>
      </rPr>
      <t xml:space="preserve">Yes Gap </t>
    </r>
    <r>
      <rPr>
        <sz val="10"/>
        <rFont val="Arial"/>
        <family val="2"/>
      </rPr>
      <t xml:space="preserve">- There is no records retention policy
</t>
    </r>
  </si>
  <si>
    <r>
      <rPr>
        <b/>
        <sz val="10"/>
        <rFont val="Arial"/>
        <family val="2"/>
      </rPr>
      <t xml:space="preserve">No Gap </t>
    </r>
    <r>
      <rPr>
        <sz val="10"/>
        <rFont val="Arial"/>
        <family val="2"/>
      </rPr>
      <t xml:space="preserve">-There are automated mechanisms and procedures for cryptographic key establishment and management, and a policy for issuing public key certificates is well defined
</t>
    </r>
    <r>
      <rPr>
        <b/>
        <sz val="10"/>
        <rFont val="Arial"/>
        <family val="2"/>
      </rPr>
      <t xml:space="preserve">Partial Gap </t>
    </r>
    <r>
      <rPr>
        <sz val="10"/>
        <rFont val="Arial"/>
        <family val="2"/>
      </rPr>
      <t xml:space="preserve">- There are limited mechanisms and procedures for cryptographic key establishment and management, and a policy for issuing public key certificates is somewhat defined
</t>
    </r>
    <r>
      <rPr>
        <b/>
        <sz val="10"/>
        <rFont val="Arial"/>
        <family val="2"/>
      </rPr>
      <t xml:space="preserve">
Yes Gap </t>
    </r>
    <r>
      <rPr>
        <sz val="10"/>
        <rFont val="Arial"/>
        <family val="2"/>
      </rPr>
      <t xml:space="preserve">- There are no procedures for cryptographic key establishment and management
</t>
    </r>
  </si>
  <si>
    <r>
      <rPr>
        <b/>
        <sz val="10"/>
        <rFont val="Arial"/>
        <family val="2"/>
      </rPr>
      <t xml:space="preserve">No Gap </t>
    </r>
    <r>
      <rPr>
        <sz val="10"/>
        <rFont val="Arial"/>
        <family val="2"/>
      </rPr>
      <t xml:space="preserve">- There are formalized encryption controls used during the transmission of confidential information
</t>
    </r>
    <r>
      <rPr>
        <b/>
        <sz val="10"/>
        <rFont val="Arial"/>
        <family val="2"/>
      </rPr>
      <t xml:space="preserve">Partial Gap </t>
    </r>
    <r>
      <rPr>
        <sz val="10"/>
        <rFont val="Arial"/>
        <family val="2"/>
      </rPr>
      <t xml:space="preserve">-  There are limited encryption controls used during the transmission of confidential information
</t>
    </r>
    <r>
      <rPr>
        <b/>
        <sz val="10"/>
        <rFont val="Arial"/>
        <family val="2"/>
      </rPr>
      <t xml:space="preserve">Yes Gap </t>
    </r>
    <r>
      <rPr>
        <sz val="10"/>
        <rFont val="Arial"/>
        <family val="2"/>
      </rPr>
      <t xml:space="preserve">-  There are no encryption controls used during  the transmission of confidential information
</t>
    </r>
  </si>
  <si>
    <r>
      <t xml:space="preserve">No Gap </t>
    </r>
    <r>
      <rPr>
        <sz val="10"/>
        <rFont val="Arial"/>
        <family val="2"/>
      </rPr>
      <t xml:space="preserve">- There is a well defined policy on the use of cryptographic controls, and cryptographic modules have been implemented for compliance 
</t>
    </r>
    <r>
      <rPr>
        <b/>
        <sz val="10"/>
        <rFont val="Arial"/>
        <family val="2"/>
      </rPr>
      <t xml:space="preserve">Partial Gap </t>
    </r>
    <r>
      <rPr>
        <sz val="10"/>
        <rFont val="Arial"/>
        <family val="2"/>
      </rPr>
      <t xml:space="preserve">- There is a somewhat defined policy on the use of cryptographic controls, and operationalized cryptographic modules have been implemented for compliance
</t>
    </r>
    <r>
      <rPr>
        <b/>
        <sz val="10"/>
        <rFont val="Arial"/>
        <family val="2"/>
      </rPr>
      <t xml:space="preserve">Yes Gap </t>
    </r>
    <r>
      <rPr>
        <sz val="10"/>
        <rFont val="Arial"/>
        <family val="2"/>
      </rPr>
      <t xml:space="preserve">- There is no policy on the use of cryptographic controls, and cryptographic modules have not been implemented for compliance
</t>
    </r>
  </si>
  <si>
    <r>
      <rPr>
        <b/>
        <sz val="10"/>
        <rFont val="Arial"/>
        <family val="2"/>
      </rPr>
      <t xml:space="preserve">No Gap </t>
    </r>
    <r>
      <rPr>
        <sz val="10"/>
        <rFont val="Arial"/>
        <family val="2"/>
      </rPr>
      <t xml:space="preserve">- Procedures for information labeling and handling are based on the data classification schema, and are well defined 
</t>
    </r>
    <r>
      <rPr>
        <b/>
        <sz val="10"/>
        <rFont val="Arial"/>
        <family val="2"/>
      </rPr>
      <t>Partial Gap</t>
    </r>
    <r>
      <rPr>
        <sz val="10"/>
        <rFont val="Arial"/>
        <family val="2"/>
      </rPr>
      <t xml:space="preserve"> - Procedures for information labeling and handling are based on the data classification schema, and are somewhat defined
</t>
    </r>
    <r>
      <rPr>
        <b/>
        <sz val="10"/>
        <rFont val="Arial"/>
        <family val="2"/>
      </rPr>
      <t>Yes Gap</t>
    </r>
    <r>
      <rPr>
        <sz val="10"/>
        <rFont val="Arial"/>
        <family val="2"/>
      </rPr>
      <t xml:space="preserve"> - There are no procedures for information labeling and handling
</t>
    </r>
  </si>
  <si>
    <r>
      <t>No Gap</t>
    </r>
    <r>
      <rPr>
        <sz val="10"/>
        <rFont val="Arial"/>
        <family val="2"/>
      </rPr>
      <t xml:space="preserve"> - There are formalized controls to protect media while in transit, and procedures for defining the authorized transfer of media from one location to another is well defined 
</t>
    </r>
    <r>
      <rPr>
        <b/>
        <sz val="10"/>
        <rFont val="Arial"/>
        <family val="2"/>
      </rPr>
      <t>Partial Gap</t>
    </r>
    <r>
      <rPr>
        <sz val="10"/>
        <rFont val="Arial"/>
        <family val="2"/>
      </rPr>
      <t xml:space="preserve"> - There are limited controls to protect media while in transit, and procedures for defining the authorized transfer of media from one location to another is somewhat defined
</t>
    </r>
    <r>
      <rPr>
        <b/>
        <sz val="10"/>
        <rFont val="Arial"/>
        <family val="2"/>
      </rPr>
      <t>Yes Gap</t>
    </r>
    <r>
      <rPr>
        <sz val="10"/>
        <rFont val="Arial"/>
        <family val="2"/>
      </rPr>
      <t xml:space="preserve"> - There are no controls to protect media while in transit and no procedures for defining the authorized transfer of media from one location to another
</t>
    </r>
  </si>
  <si>
    <r>
      <t xml:space="preserve">No Gap </t>
    </r>
    <r>
      <rPr>
        <sz val="10"/>
        <rFont val="Arial"/>
        <family val="2"/>
      </rPr>
      <t xml:space="preserve">- Specific process and control requirements are well defined based on the need, priorities and expected degree of protection, and there are formalized data flows of "private" information
</t>
    </r>
    <r>
      <rPr>
        <b/>
        <sz val="10"/>
        <rFont val="Arial"/>
        <family val="2"/>
      </rPr>
      <t xml:space="preserve">Partial Gap </t>
    </r>
    <r>
      <rPr>
        <sz val="10"/>
        <rFont val="Arial"/>
        <family val="2"/>
      </rPr>
      <t xml:space="preserve">- Specific process and control requirements are somewhat defined based on the need, priorities and expected degree of protection, and there are limited data flows of "private" information
</t>
    </r>
    <r>
      <rPr>
        <b/>
        <sz val="10"/>
        <rFont val="Arial"/>
        <family val="2"/>
      </rPr>
      <t xml:space="preserve">Yes Gap </t>
    </r>
    <r>
      <rPr>
        <sz val="10"/>
        <rFont val="Arial"/>
        <family val="2"/>
      </rPr>
      <t xml:space="preserve">- There are no specific process and control requirements based on the need, priorities and expected degree of protection
</t>
    </r>
  </si>
  <si>
    <r>
      <t>No Gap</t>
    </r>
    <r>
      <rPr>
        <sz val="10"/>
        <rFont val="Arial"/>
        <family val="2"/>
      </rPr>
      <t xml:space="preserve"> – An information classification policy is well defined and documented
</t>
    </r>
    <r>
      <rPr>
        <b/>
        <sz val="10"/>
        <rFont val="Arial"/>
        <family val="2"/>
      </rPr>
      <t>Partial Gap</t>
    </r>
    <r>
      <rPr>
        <sz val="10"/>
        <rFont val="Arial"/>
        <family val="2"/>
      </rPr>
      <t xml:space="preserve"> – An information classification policy is somewhat defined
</t>
    </r>
    <r>
      <rPr>
        <b/>
        <sz val="10"/>
        <rFont val="Arial"/>
        <family val="2"/>
      </rPr>
      <t>Yes Gap</t>
    </r>
    <r>
      <rPr>
        <sz val="10"/>
        <rFont val="Arial"/>
        <family val="2"/>
      </rPr>
      <t xml:space="preserve"> – There is no an information classification policy
</t>
    </r>
  </si>
  <si>
    <r>
      <rPr>
        <b/>
        <sz val="10"/>
        <rFont val="Arial"/>
        <family val="2"/>
      </rPr>
      <t xml:space="preserve">No Gap </t>
    </r>
    <r>
      <rPr>
        <sz val="10"/>
        <rFont val="Arial"/>
        <family val="2"/>
      </rPr>
      <t xml:space="preserve">- Sensitive system configuration information is well protected (e.g., stored in a secure location, authorized to limited personnel)
</t>
    </r>
    <r>
      <rPr>
        <b/>
        <sz val="10"/>
        <rFont val="Arial"/>
        <family val="2"/>
      </rPr>
      <t xml:space="preserve">
Partial Gap </t>
    </r>
    <r>
      <rPr>
        <sz val="10"/>
        <rFont val="Arial"/>
        <family val="2"/>
      </rPr>
      <t xml:space="preserve">- Sensitive system configuration information is somewhat protected
</t>
    </r>
    <r>
      <rPr>
        <b/>
        <sz val="10"/>
        <rFont val="Arial"/>
        <family val="2"/>
      </rPr>
      <t xml:space="preserve">Yes Gap </t>
    </r>
    <r>
      <rPr>
        <sz val="10"/>
        <rFont val="Arial"/>
        <family val="2"/>
      </rPr>
      <t xml:space="preserve">- There is no protection of the sensitive system configuration information
</t>
    </r>
  </si>
  <si>
    <r>
      <t xml:space="preserve">No Gap </t>
    </r>
    <r>
      <rPr>
        <sz val="10"/>
        <rFont val="Arial"/>
        <family val="2"/>
      </rPr>
      <t xml:space="preserve">- There is a formalized designation of the individuals authorized to post information onto publicly accessible systems, and a well defined control to ensure that publicly accessible information does not contain nonpublic information. 
</t>
    </r>
    <r>
      <rPr>
        <b/>
        <sz val="10"/>
        <rFont val="Arial"/>
        <family val="2"/>
      </rPr>
      <t xml:space="preserve">Partial Gap </t>
    </r>
    <r>
      <rPr>
        <sz val="10"/>
        <rFont val="Arial"/>
        <family val="2"/>
      </rPr>
      <t xml:space="preserve">- There is a limited designation of the individuals authorized to post information onto publicly accessible systems, and a somewhat defined control to ensure that publicly accessible information does not contain nonpublic information.
</t>
    </r>
    <r>
      <rPr>
        <b/>
        <sz val="10"/>
        <rFont val="Arial"/>
        <family val="2"/>
      </rPr>
      <t xml:space="preserve">
Yes Gap </t>
    </r>
    <r>
      <rPr>
        <sz val="10"/>
        <rFont val="Arial"/>
        <family val="2"/>
      </rPr>
      <t>- There is no a designation of the individuals authorized to post information onto publicly accessible systems, and a control to ensure that publicly accessible information does not contain nonpublic information.</t>
    </r>
    <r>
      <rPr>
        <b/>
        <sz val="10"/>
        <rFont val="Arial"/>
        <family val="2"/>
      </rPr>
      <t xml:space="preserve">
</t>
    </r>
  </si>
  <si>
    <r>
      <rPr>
        <b/>
        <sz val="10"/>
        <rFont val="Arial"/>
        <family val="2"/>
      </rPr>
      <t>No Gap</t>
    </r>
    <r>
      <rPr>
        <sz val="10"/>
        <rFont val="Arial"/>
        <family val="2"/>
      </rPr>
      <t xml:space="preserve"> – An acceptable use policy is well defined
</t>
    </r>
    <r>
      <rPr>
        <b/>
        <sz val="10"/>
        <rFont val="Arial"/>
        <family val="2"/>
      </rPr>
      <t>Partial Gap</t>
    </r>
    <r>
      <rPr>
        <sz val="10"/>
        <rFont val="Arial"/>
        <family val="2"/>
      </rPr>
      <t xml:space="preserve"> – An acceptable use policy is somewhat defined
</t>
    </r>
    <r>
      <rPr>
        <b/>
        <sz val="10"/>
        <rFont val="Arial"/>
        <family val="2"/>
      </rPr>
      <t>Yes Gap</t>
    </r>
    <r>
      <rPr>
        <sz val="10"/>
        <rFont val="Arial"/>
        <family val="2"/>
      </rPr>
      <t xml:space="preserve"> - There is no acceptable use policy
</t>
    </r>
  </si>
  <si>
    <r>
      <rPr>
        <b/>
        <sz val="10"/>
        <rFont val="Arial"/>
        <family val="2"/>
      </rPr>
      <t>No Gap</t>
    </r>
    <r>
      <rPr>
        <sz val="10"/>
        <rFont val="Arial"/>
        <family val="2"/>
      </rPr>
      <t xml:space="preserve"> – An asset management policy is well defined
</t>
    </r>
    <r>
      <rPr>
        <b/>
        <sz val="10"/>
        <rFont val="Arial"/>
        <family val="2"/>
      </rPr>
      <t>Partial Gap</t>
    </r>
    <r>
      <rPr>
        <sz val="10"/>
        <rFont val="Arial"/>
        <family val="2"/>
      </rPr>
      <t xml:space="preserve"> – An asset management policy is somewhat defined
</t>
    </r>
    <r>
      <rPr>
        <b/>
        <sz val="10"/>
        <rFont val="Arial"/>
        <family val="2"/>
      </rPr>
      <t>Yes Gap</t>
    </r>
    <r>
      <rPr>
        <sz val="10"/>
        <rFont val="Arial"/>
        <family val="2"/>
      </rPr>
      <t xml:space="preserve"> - There is no asset management policy</t>
    </r>
    <r>
      <rPr>
        <sz val="10"/>
        <rFont val="Calibri"/>
        <family val="2"/>
      </rPr>
      <t xml:space="preserve">
</t>
    </r>
  </si>
  <si>
    <r>
      <rPr>
        <b/>
        <sz val="10"/>
        <rFont val="Arial"/>
        <family val="2"/>
      </rPr>
      <t>No Gap</t>
    </r>
    <r>
      <rPr>
        <sz val="10"/>
        <rFont val="Arial"/>
        <family val="2"/>
      </rPr>
      <t xml:space="preserve"> – A plan of action and milestones to treat risk for information system is well defined, and is updated periodically based on the findings from security activities (e.g., security controls assessments, security impact analyses, and continuous monitoring activities)
</t>
    </r>
    <r>
      <rPr>
        <b/>
        <sz val="10"/>
        <rFont val="Arial"/>
        <family val="2"/>
      </rPr>
      <t xml:space="preserve">Partial Gap </t>
    </r>
    <r>
      <rPr>
        <sz val="10"/>
        <rFont val="Arial"/>
        <family val="2"/>
      </rPr>
      <t xml:space="preserve">- A plan of action and milestones to treat risk for information system is somewhat defined, and the plan of action is not updated based on the findings from security activities
</t>
    </r>
    <r>
      <rPr>
        <b/>
        <sz val="10"/>
        <rFont val="Arial"/>
        <family val="2"/>
      </rPr>
      <t>Yes Gap</t>
    </r>
    <r>
      <rPr>
        <sz val="10"/>
        <rFont val="Arial"/>
        <family val="2"/>
      </rPr>
      <t xml:space="preserve"> - There is no plan of action and milestones to treat risk for information system
</t>
    </r>
  </si>
  <si>
    <r>
      <rPr>
        <b/>
        <sz val="10"/>
        <rFont val="Arial"/>
        <family val="2"/>
      </rPr>
      <t>No Gap</t>
    </r>
    <r>
      <rPr>
        <sz val="10"/>
        <rFont val="Arial"/>
        <family val="2"/>
      </rPr>
      <t xml:space="preserve"> - Data backup and storage policy / standard is well defined
</t>
    </r>
    <r>
      <rPr>
        <b/>
        <sz val="10"/>
        <rFont val="Arial"/>
        <family val="2"/>
      </rPr>
      <t>Partial Gap</t>
    </r>
    <r>
      <rPr>
        <sz val="10"/>
        <rFont val="Arial"/>
        <family val="2"/>
      </rPr>
      <t xml:space="preserve"> - Data backup and storage policy / standard is somewhat defined
</t>
    </r>
    <r>
      <rPr>
        <b/>
        <sz val="10"/>
        <rFont val="Arial"/>
        <family val="2"/>
      </rPr>
      <t>Yes Gap</t>
    </r>
    <r>
      <rPr>
        <sz val="10"/>
        <rFont val="Arial"/>
        <family val="2"/>
      </rPr>
      <t xml:space="preserve"> - Data backup and storage policy / standard is not defined
</t>
    </r>
  </si>
  <si>
    <r>
      <rPr>
        <b/>
        <sz val="10"/>
        <rFont val="Arial"/>
        <family val="2"/>
      </rPr>
      <t>No Gap</t>
    </r>
    <r>
      <rPr>
        <sz val="10"/>
        <rFont val="Arial"/>
        <family val="2"/>
      </rPr>
      <t xml:space="preserve"> - Media backups can be consistently obtained from a secure off-site facility, as part of the contingency plan
</t>
    </r>
    <r>
      <rPr>
        <b/>
        <sz val="10"/>
        <rFont val="Arial"/>
        <family val="2"/>
      </rPr>
      <t>Partial Gap</t>
    </r>
    <r>
      <rPr>
        <sz val="10"/>
        <rFont val="Arial"/>
        <family val="2"/>
      </rPr>
      <t xml:space="preserve"> - Media backups can be obtained occasionally from a secure off-site facility, as part of the contingency plan
</t>
    </r>
    <r>
      <rPr>
        <b/>
        <sz val="10"/>
        <rFont val="Arial"/>
        <family val="2"/>
      </rPr>
      <t>Yes Gap</t>
    </r>
    <r>
      <rPr>
        <sz val="10"/>
        <rFont val="Arial"/>
        <family val="2"/>
      </rPr>
      <t xml:space="preserve"> - Media backups cannot be obtained from a secure off-site facility, as part of the contingency plan
</t>
    </r>
  </si>
  <si>
    <r>
      <rPr>
        <b/>
        <sz val="10"/>
        <rFont val="Arial"/>
        <family val="2"/>
      </rPr>
      <t xml:space="preserve">L </t>
    </r>
    <r>
      <rPr>
        <sz val="10"/>
        <rFont val="Arial"/>
        <family val="2"/>
      </rPr>
      <t xml:space="preserve">- Information systems and data are likely to be recovered in a short span of time due to a well defined contingency planning policy
</t>
    </r>
    <r>
      <rPr>
        <b/>
        <sz val="10"/>
        <rFont val="Arial"/>
        <family val="2"/>
      </rPr>
      <t>M</t>
    </r>
    <r>
      <rPr>
        <sz val="10"/>
        <rFont val="Arial"/>
        <family val="2"/>
      </rPr>
      <t xml:space="preserve"> - Information systems and data are likely to be recovered in a moderate span (less than one day) due to a somewhat defined contingency planning policy
</t>
    </r>
    <r>
      <rPr>
        <b/>
        <sz val="10"/>
        <rFont val="Arial"/>
        <family val="2"/>
      </rPr>
      <t xml:space="preserve">H </t>
    </r>
    <r>
      <rPr>
        <sz val="10"/>
        <rFont val="Arial"/>
        <family val="2"/>
      </rPr>
      <t xml:space="preserve">- Information systems and data are likely to be recovered within a considerably long span of time (more than one day) due to the lack of a contingency planning policy
</t>
    </r>
  </si>
  <si>
    <r>
      <rPr>
        <b/>
        <sz val="10"/>
        <rFont val="Calibri"/>
        <family val="2"/>
      </rPr>
      <t>L</t>
    </r>
    <r>
      <rPr>
        <sz val="10"/>
        <rFont val="Calibri"/>
        <family val="2"/>
      </rPr>
      <t xml:space="preserve"> - Information systems and data are likely to be recovered in a short span of time due to a well defined contingency plan for information system
</t>
    </r>
    <r>
      <rPr>
        <b/>
        <sz val="10"/>
        <rFont val="Calibri"/>
        <family val="2"/>
      </rPr>
      <t xml:space="preserve">M - </t>
    </r>
    <r>
      <rPr>
        <sz val="10"/>
        <rFont val="Calibri"/>
        <family val="2"/>
      </rPr>
      <t xml:space="preserve">Information systems and data are likely to be recovered in a moderate span (less than one day) due to a somewhat defined contingency for information system
</t>
    </r>
    <r>
      <rPr>
        <b/>
        <sz val="10"/>
        <rFont val="Calibri"/>
        <family val="2"/>
      </rPr>
      <t xml:space="preserve">H - </t>
    </r>
    <r>
      <rPr>
        <sz val="10"/>
        <rFont val="Calibri"/>
        <family val="2"/>
      </rPr>
      <t>Information systems and data are likely to be recovered within a considerably long span of time (more than one day) due to the lack of a contingency planning policy for information system</t>
    </r>
  </si>
  <si>
    <r>
      <rPr>
        <b/>
        <sz val="10"/>
        <rFont val="Calibri"/>
        <family val="2"/>
      </rPr>
      <t>L</t>
    </r>
    <r>
      <rPr>
        <sz val="10"/>
        <rFont val="Calibri"/>
        <family val="2"/>
      </rPr>
      <t xml:space="preserve"> - Information systems and data are likely to be recovered in a short span of time due to a well defined contingency plan and process  around training of personnel in their contingency roles and responsibilities
</t>
    </r>
    <r>
      <rPr>
        <b/>
        <sz val="10"/>
        <rFont val="Calibri"/>
        <family val="2"/>
      </rPr>
      <t xml:space="preserve">M - </t>
    </r>
    <r>
      <rPr>
        <sz val="10"/>
        <rFont val="Calibri"/>
        <family val="2"/>
      </rPr>
      <t>Information systems and data are likely to be recovered in a moderate span (less than one day) due to a somewhat defined contingency plan and process  around training of personnel in their contingency roles and responsibilities</t>
    </r>
    <r>
      <rPr>
        <b/>
        <sz val="10"/>
        <rFont val="Calibri"/>
        <family val="2"/>
      </rPr>
      <t xml:space="preserve">
H - </t>
    </r>
    <r>
      <rPr>
        <sz val="10"/>
        <rFont val="Calibri"/>
        <family val="2"/>
      </rPr>
      <t>Information systems and data are likely to be recovered within a considerably long span of time (more than one day) due to the lack of a contingency planning policy</t>
    </r>
    <r>
      <rPr>
        <b/>
        <sz val="10"/>
        <color rgb="FFC00000"/>
        <rFont val="Calibri"/>
        <family val="2"/>
      </rPr>
      <t xml:space="preserve">
</t>
    </r>
  </si>
  <si>
    <r>
      <rPr>
        <b/>
        <sz val="10"/>
        <rFont val="Arial"/>
        <family val="2"/>
      </rPr>
      <t xml:space="preserve">L </t>
    </r>
    <r>
      <rPr>
        <sz val="10"/>
        <rFont val="Arial"/>
        <family val="2"/>
      </rPr>
      <t xml:space="preserve">- Information systems and data are likely to be recovered in a short span of time due to a well defined DR plan
</t>
    </r>
    <r>
      <rPr>
        <b/>
        <sz val="10"/>
        <rFont val="Arial"/>
        <family val="2"/>
      </rPr>
      <t>M</t>
    </r>
    <r>
      <rPr>
        <sz val="10"/>
        <rFont val="Arial"/>
        <family val="2"/>
      </rPr>
      <t xml:space="preserve"> - Information systems and data are likely to be recovered in a moderate span (less than one day) due to a somewhat defined DR plan
</t>
    </r>
    <r>
      <rPr>
        <b/>
        <sz val="10"/>
        <rFont val="Arial"/>
        <family val="2"/>
      </rPr>
      <t xml:space="preserve">H </t>
    </r>
    <r>
      <rPr>
        <sz val="10"/>
        <rFont val="Arial"/>
        <family val="2"/>
      </rPr>
      <t xml:space="preserve">- Information systems and data are likely to be recovered within a considerably long span of time (more than one day) due to the lack of a DR plan
</t>
    </r>
  </si>
  <si>
    <r>
      <rPr>
        <b/>
        <sz val="10"/>
        <rFont val="Calibri"/>
        <family val="2"/>
      </rPr>
      <t>L</t>
    </r>
    <r>
      <rPr>
        <sz val="10"/>
        <rFont val="Calibri"/>
        <family val="2"/>
      </rPr>
      <t xml:space="preserve"> - Insignificant disruptions (i.e., critical systems/process are unavailable for less than one hour) may occur due to a comprehensive BIA
</t>
    </r>
    <r>
      <rPr>
        <b/>
        <sz val="10"/>
        <rFont val="Calibri"/>
        <family val="2"/>
      </rPr>
      <t xml:space="preserve">M - </t>
    </r>
    <r>
      <rPr>
        <sz val="10"/>
        <rFont val="Calibri"/>
        <family val="2"/>
      </rPr>
      <t xml:space="preserve">Minor disruptions (i.e. critical systems/processes are unavailable for more than one hour and less than one day) may occur due to a partial BIA (e.g., only critical systems are defined)
</t>
    </r>
    <r>
      <rPr>
        <b/>
        <sz val="10"/>
        <rFont val="Calibri"/>
        <family val="2"/>
      </rPr>
      <t xml:space="preserve">H - </t>
    </r>
    <r>
      <rPr>
        <sz val="10"/>
        <rFont val="Calibri"/>
        <family val="2"/>
      </rPr>
      <t xml:space="preserve">Major disruptions (i.e., i.e. critical systems/processes are unavailable for more than one day) may occur due to the lack of a BIA
</t>
    </r>
  </si>
  <si>
    <r>
      <rPr>
        <b/>
        <sz val="10"/>
        <rFont val="Calibri"/>
        <family val="2"/>
      </rPr>
      <t>L</t>
    </r>
    <r>
      <rPr>
        <sz val="10"/>
        <rFont val="Calibri"/>
        <family val="2"/>
      </rPr>
      <t xml:space="preserve"> - Insignificant disruptions (i.e., critical systems/process are unavailable for less than one hour) may occur due to a well defined contingency plan and process around training of personnel in their contingency roles and responsibilities
</t>
    </r>
    <r>
      <rPr>
        <b/>
        <sz val="10"/>
        <rFont val="Calibri"/>
        <family val="2"/>
      </rPr>
      <t xml:space="preserve">M - </t>
    </r>
    <r>
      <rPr>
        <sz val="10"/>
        <rFont val="Calibri"/>
        <family val="2"/>
      </rPr>
      <t xml:space="preserve">Minor disruptions (i.e. critical systems/processes are unavailable for more than one hour and less than one day) may occur due to a somewhat defined contingency plan and process around training of personnel in their contingency roles and responsibilities with respect to the information system
</t>
    </r>
    <r>
      <rPr>
        <b/>
        <sz val="10"/>
        <rFont val="Calibri"/>
        <family val="2"/>
      </rPr>
      <t xml:space="preserve">H - </t>
    </r>
    <r>
      <rPr>
        <sz val="10"/>
        <rFont val="Calibri"/>
        <family val="2"/>
      </rPr>
      <t xml:space="preserve">Major disruptions (i.e., i.e. critical systems/processes are unavailable for more than one day) may occur as a contingency plan and process has not been defined
</t>
    </r>
  </si>
  <si>
    <r>
      <rPr>
        <b/>
        <sz val="10"/>
        <rFont val="Arial"/>
        <family val="2"/>
      </rPr>
      <t>No Gap</t>
    </r>
    <r>
      <rPr>
        <sz val="10"/>
        <rFont val="Arial"/>
        <family val="2"/>
      </rPr>
      <t xml:space="preserve"> - The Disaster Recovery (DR) plan is well defined and documented
</t>
    </r>
    <r>
      <rPr>
        <b/>
        <sz val="10"/>
        <rFont val="Arial"/>
        <family val="2"/>
      </rPr>
      <t>Partial Gap</t>
    </r>
    <r>
      <rPr>
        <sz val="10"/>
        <rFont val="Arial"/>
        <family val="2"/>
      </rPr>
      <t xml:space="preserve"> - The DR plan is somewhat defined (e.g., testing of the DR plan is not documented)
</t>
    </r>
    <r>
      <rPr>
        <b/>
        <sz val="10"/>
        <rFont val="Arial"/>
        <family val="2"/>
      </rPr>
      <t>Yes Gap</t>
    </r>
    <r>
      <rPr>
        <sz val="10"/>
        <rFont val="Arial"/>
        <family val="2"/>
      </rPr>
      <t xml:space="preserve"> - The DR plan is not well defined and documented
</t>
    </r>
  </si>
  <si>
    <r>
      <rPr>
        <b/>
        <sz val="10"/>
        <rFont val="Calibri"/>
        <family val="2"/>
      </rPr>
      <t>L</t>
    </r>
    <r>
      <rPr>
        <sz val="10"/>
        <rFont val="Calibri"/>
        <family val="2"/>
      </rPr>
      <t xml:space="preserve"> - Insignificant disruptions (i.e., critical systems/process are unavailable for less than one hour) may occur due to a well defined DR plan
</t>
    </r>
    <r>
      <rPr>
        <b/>
        <sz val="10"/>
        <rFont val="Calibri"/>
        <family val="2"/>
      </rPr>
      <t xml:space="preserve">M - </t>
    </r>
    <r>
      <rPr>
        <sz val="10"/>
        <rFont val="Calibri"/>
        <family val="2"/>
      </rPr>
      <t xml:space="preserve">Minor disruptions (i.e. critical systems/processes are unavailable for more than one hour and less than one day) may occur due to a somewhat (e.g., testing of the DR plan is not documented) defined DR plan
</t>
    </r>
    <r>
      <rPr>
        <b/>
        <sz val="10"/>
        <rFont val="Calibri"/>
        <family val="2"/>
      </rPr>
      <t xml:space="preserve">H - </t>
    </r>
    <r>
      <rPr>
        <sz val="10"/>
        <rFont val="Calibri"/>
        <family val="2"/>
      </rPr>
      <t>Major disruptions (i.e., i.e. critical systems/processes are unavailable for more than one day) may occur due to the lack of a DR plan</t>
    </r>
  </si>
  <si>
    <r>
      <rPr>
        <b/>
        <sz val="10"/>
        <rFont val="Calibri"/>
        <family val="2"/>
      </rPr>
      <t>L</t>
    </r>
    <r>
      <rPr>
        <sz val="10"/>
        <rFont val="Calibri"/>
        <family val="2"/>
      </rPr>
      <t xml:space="preserve"> - Insignificant disruptions (i.e., critical systems/process are unavailable for less than one hour) may occur due to a well defined data backup and storage policy / standard
</t>
    </r>
    <r>
      <rPr>
        <b/>
        <sz val="10"/>
        <rFont val="Calibri"/>
        <family val="2"/>
      </rPr>
      <t xml:space="preserve">M - </t>
    </r>
    <r>
      <rPr>
        <sz val="10"/>
        <rFont val="Calibri"/>
        <family val="2"/>
      </rPr>
      <t xml:space="preserve">Minor disruptions (i.e. critical systems/processes are unavailable for more than one hour and less than one day) may occur due to a somewhat defined data backup and storage policy / standard
</t>
    </r>
    <r>
      <rPr>
        <b/>
        <sz val="10"/>
        <rFont val="Calibri"/>
        <family val="2"/>
      </rPr>
      <t xml:space="preserve">H - </t>
    </r>
    <r>
      <rPr>
        <sz val="10"/>
        <rFont val="Calibri"/>
        <family val="2"/>
      </rPr>
      <t xml:space="preserve">Major disruptions (i.e., i.e. critical systems/processes are unavailable for more than one day) may occur due to the lack of data backup and storage policy / standard
</t>
    </r>
  </si>
  <si>
    <r>
      <rPr>
        <b/>
        <sz val="10"/>
        <rFont val="Arial"/>
        <family val="2"/>
      </rPr>
      <t xml:space="preserve">L </t>
    </r>
    <r>
      <rPr>
        <sz val="10"/>
        <rFont val="Arial"/>
        <family val="2"/>
      </rPr>
      <t xml:space="preserve">- Information systems and data are likely to be recovered in a short span of time due to a well defined data backup and storage policy / standard
</t>
    </r>
    <r>
      <rPr>
        <b/>
        <sz val="10"/>
        <rFont val="Arial"/>
        <family val="2"/>
      </rPr>
      <t>M</t>
    </r>
    <r>
      <rPr>
        <sz val="10"/>
        <rFont val="Arial"/>
        <family val="2"/>
      </rPr>
      <t xml:space="preserve"> - Information systems and data are likely to be recovered in a moderate span (less than one day) due to a somewhat defined data backup and storage policy / standard
</t>
    </r>
    <r>
      <rPr>
        <b/>
        <sz val="10"/>
        <rFont val="Arial"/>
        <family val="2"/>
      </rPr>
      <t xml:space="preserve">H </t>
    </r>
    <r>
      <rPr>
        <sz val="10"/>
        <rFont val="Arial"/>
        <family val="2"/>
      </rPr>
      <t xml:space="preserve">- Information systems and data are likely to be recovered within a considerably long span of time (more than one day) due to the lack of data backup and storage policy / standard
</t>
    </r>
  </si>
  <si>
    <r>
      <rPr>
        <b/>
        <sz val="10"/>
        <rFont val="Calibri"/>
        <family val="2"/>
      </rPr>
      <t>L</t>
    </r>
    <r>
      <rPr>
        <sz val="10"/>
        <rFont val="Calibri"/>
        <family val="2"/>
      </rPr>
      <t xml:space="preserve"> - Insignificant disruptions (i.e., critical systems/process are unavailable for less thank one hour) may occur due to media backups being obtained consistently from a secure off-site facility, as part of the contingency plan
</t>
    </r>
    <r>
      <rPr>
        <b/>
        <sz val="10"/>
        <rFont val="Calibri"/>
        <family val="2"/>
      </rPr>
      <t xml:space="preserve">M - </t>
    </r>
    <r>
      <rPr>
        <sz val="10"/>
        <rFont val="Calibri"/>
        <family val="2"/>
      </rPr>
      <t xml:space="preserve">Minor disruptions (i.e. critical systems/processes are unavailable for more than one hour and less than one day) may occur  due to media backups being occasionally from a secure off-site facility
</t>
    </r>
    <r>
      <rPr>
        <b/>
        <sz val="10"/>
        <rFont val="Calibri"/>
        <family val="2"/>
      </rPr>
      <t xml:space="preserve">H - </t>
    </r>
    <r>
      <rPr>
        <sz val="10"/>
        <rFont val="Calibri"/>
        <family val="2"/>
      </rPr>
      <t xml:space="preserve">Major disruptions (i.e., i.e. critical systems/processes are unavailable for more than one day) may occur due to the inability to obtain media back ups from a secure off-site facility
</t>
    </r>
  </si>
  <si>
    <r>
      <rPr>
        <b/>
        <sz val="10"/>
        <rFont val="Arial"/>
        <family val="2"/>
      </rPr>
      <t xml:space="preserve">L </t>
    </r>
    <r>
      <rPr>
        <sz val="10"/>
        <rFont val="Arial"/>
        <family val="2"/>
      </rPr>
      <t xml:space="preserve">- Data is likely to be recovered in a short span of time due to media backups being obtained consistently from a secure off-site facility, as part of the contingency plan
</t>
    </r>
    <r>
      <rPr>
        <b/>
        <sz val="10"/>
        <rFont val="Arial"/>
        <family val="2"/>
      </rPr>
      <t>M</t>
    </r>
    <r>
      <rPr>
        <sz val="10"/>
        <rFont val="Arial"/>
        <family val="2"/>
      </rPr>
      <t xml:space="preserve"> - Data is likely to be recovered in a moderate span (less than one day)  due to media backups being occasionally from a secure off-site facility
</t>
    </r>
    <r>
      <rPr>
        <b/>
        <sz val="10"/>
        <rFont val="Arial"/>
        <family val="2"/>
      </rPr>
      <t xml:space="preserve">H </t>
    </r>
    <r>
      <rPr>
        <sz val="10"/>
        <rFont val="Arial"/>
        <family val="2"/>
      </rPr>
      <t xml:space="preserve">- Data is likely to be recovered within a considerably long span of time (more than one day) due to the inability to obtain media back ups from a secure off-site facility
</t>
    </r>
  </si>
  <si>
    <r>
      <rPr>
        <b/>
        <sz val="10"/>
        <rFont val="Arial"/>
        <family val="2"/>
      </rPr>
      <t xml:space="preserve">L </t>
    </r>
    <r>
      <rPr>
        <sz val="10"/>
        <rFont val="Arial"/>
        <family val="2"/>
      </rPr>
      <t xml:space="preserve">- Little to no fines, penalties, regulatory consequence may occur due to a well defined data protection procedures / processes
</t>
    </r>
    <r>
      <rPr>
        <b/>
        <sz val="10"/>
        <rFont val="Arial"/>
        <family val="2"/>
      </rPr>
      <t>M -</t>
    </r>
    <r>
      <rPr>
        <sz val="10"/>
        <rFont val="Arial"/>
        <family val="2"/>
      </rPr>
      <t xml:space="preserve"> Minor fines, penalties, regulatory consequence may occur due to a somewhat defined data protection procedures / processes
</t>
    </r>
    <r>
      <rPr>
        <b/>
        <sz val="10"/>
        <rFont val="Arial"/>
        <family val="2"/>
      </rPr>
      <t>H -</t>
    </r>
    <r>
      <rPr>
        <sz val="10"/>
        <rFont val="Arial"/>
        <family val="2"/>
      </rPr>
      <t xml:space="preserve"> Major fines, penalties, regulatory consequence may occur due to the lack of data protection procedures / processes
</t>
    </r>
  </si>
  <si>
    <r>
      <rPr>
        <b/>
        <sz val="10"/>
        <rFont val="Arial"/>
        <family val="2"/>
      </rPr>
      <t>No Gap</t>
    </r>
    <r>
      <rPr>
        <sz val="10"/>
        <rFont val="Arial"/>
        <family val="2"/>
      </rPr>
      <t xml:space="preserve"> - The DR processes and procedures are well defined and are developed with fault tolerant and/or redundant architectures
</t>
    </r>
    <r>
      <rPr>
        <b/>
        <sz val="10"/>
        <rFont val="Arial"/>
        <family val="2"/>
      </rPr>
      <t>Partial Gap</t>
    </r>
    <r>
      <rPr>
        <sz val="10"/>
        <rFont val="Arial"/>
        <family val="2"/>
      </rPr>
      <t xml:space="preserve"> - The DR processes and procedures are somewhat defined for redundant architectures
</t>
    </r>
    <r>
      <rPr>
        <b/>
        <sz val="10"/>
        <rFont val="Arial"/>
        <family val="2"/>
      </rPr>
      <t>Yes Gap</t>
    </r>
    <r>
      <rPr>
        <sz val="10"/>
        <rFont val="Arial"/>
        <family val="2"/>
      </rPr>
      <t xml:space="preserve"> - The DR processes and procedures are not defined for fault tolerant and/or redundant architectures</t>
    </r>
  </si>
  <si>
    <r>
      <rPr>
        <b/>
        <sz val="10"/>
        <rFont val="Arial"/>
        <family val="2"/>
      </rPr>
      <t xml:space="preserve">L </t>
    </r>
    <r>
      <rPr>
        <sz val="10"/>
        <rFont val="Arial"/>
        <family val="2"/>
      </rPr>
      <t xml:space="preserve">- Information systems and data are likely to be recovered in a short span of time due to well defined DR processes and information systems developed with fault tolerant and/or redundant architectures
</t>
    </r>
    <r>
      <rPr>
        <b/>
        <sz val="10"/>
        <rFont val="Arial"/>
        <family val="2"/>
      </rPr>
      <t>M</t>
    </r>
    <r>
      <rPr>
        <sz val="10"/>
        <rFont val="Arial"/>
        <family val="2"/>
      </rPr>
      <t xml:space="preserve"> - Information systems and data are likely to be recovered in a moderate span (less than one day) due to somewhat defined DR processes and procedures
</t>
    </r>
    <r>
      <rPr>
        <b/>
        <sz val="10"/>
        <rFont val="Arial"/>
        <family val="2"/>
      </rPr>
      <t xml:space="preserve">H </t>
    </r>
    <r>
      <rPr>
        <sz val="10"/>
        <rFont val="Arial"/>
        <family val="2"/>
      </rPr>
      <t xml:space="preserve">- Information systems and data are likely to be recovered within a considerably long span of time (more than one day) due to the lack of defined DR processes and procedures
</t>
    </r>
  </si>
  <si>
    <r>
      <rPr>
        <b/>
        <sz val="10"/>
        <rFont val="Calibri"/>
        <family val="2"/>
      </rPr>
      <t>L</t>
    </r>
    <r>
      <rPr>
        <sz val="10"/>
        <rFont val="Calibri"/>
        <family val="2"/>
      </rPr>
      <t xml:space="preserve"> - Insignificant disruptions (i.e., critical systems/process are unavailable for less than one hour) may occur due to well defined DR processes and information systems developed with fault tolerant and/or redundant architectures
</t>
    </r>
    <r>
      <rPr>
        <b/>
        <sz val="10"/>
        <rFont val="Calibri"/>
        <family val="2"/>
      </rPr>
      <t xml:space="preserve">M - </t>
    </r>
    <r>
      <rPr>
        <sz val="10"/>
        <rFont val="Calibri"/>
        <family val="2"/>
      </rPr>
      <t xml:space="preserve">Minor disruptions (i.e. critical systems/processes are unavailable for more than one hour and less than one day) may occur due to somewhat defined  DR processes and procedures 
</t>
    </r>
    <r>
      <rPr>
        <b/>
        <sz val="10"/>
        <rFont val="Calibri"/>
        <family val="2"/>
      </rPr>
      <t xml:space="preserve">H - </t>
    </r>
    <r>
      <rPr>
        <sz val="10"/>
        <rFont val="Calibri"/>
        <family val="2"/>
      </rPr>
      <t xml:space="preserve">Major disruptions (i.e., i.e. critical systems/processes are unavailable for more than one day) may occur due to the lack of defined DR processes and procedures
</t>
    </r>
  </si>
  <si>
    <r>
      <rPr>
        <b/>
        <sz val="10"/>
        <rFont val="Arial"/>
        <family val="2"/>
      </rPr>
      <t xml:space="preserve">L </t>
    </r>
    <r>
      <rPr>
        <sz val="10"/>
        <rFont val="Arial"/>
        <family val="2"/>
      </rPr>
      <t xml:space="preserve">- Sensitive data is unlikely to be exposed to unauthorized disclosure due to a well defined data protection procedures / processes
</t>
    </r>
    <r>
      <rPr>
        <b/>
        <sz val="10"/>
        <rFont val="Arial"/>
        <family val="2"/>
      </rPr>
      <t>M</t>
    </r>
    <r>
      <rPr>
        <sz val="10"/>
        <rFont val="Arial"/>
        <family val="2"/>
      </rPr>
      <t xml:space="preserve"> - Sensitive data is likely to be exposed to unauthorized disclosure due to a somewhat defined data protection procedures / processes
</t>
    </r>
    <r>
      <rPr>
        <b/>
        <sz val="10"/>
        <rFont val="Arial"/>
        <family val="2"/>
      </rPr>
      <t xml:space="preserve">H </t>
    </r>
    <r>
      <rPr>
        <sz val="10"/>
        <rFont val="Arial"/>
        <family val="2"/>
      </rPr>
      <t xml:space="preserve">- Sensitive data is certain to be exposed to unauthorized disclosure due to the lack of data protection procedures / processes
</t>
    </r>
  </si>
  <si>
    <t>Instructions</t>
  </si>
  <si>
    <t>State of South Carolina Self-Assessment Tool Instructions</t>
  </si>
  <si>
    <t>1. Instructions</t>
  </si>
  <si>
    <t>2. Information Security Domains</t>
  </si>
  <si>
    <t>3. Security Framework</t>
  </si>
  <si>
    <t>4. Risk Dashboard</t>
  </si>
  <si>
    <t>6. Reference</t>
  </si>
  <si>
    <r>
      <rPr>
        <b/>
        <sz val="24"/>
        <rFont val="Arial"/>
        <family val="2"/>
      </rPr>
      <t>Please click</t>
    </r>
    <r>
      <rPr>
        <sz val="24"/>
        <rFont val="Arial"/>
        <family val="2"/>
      </rPr>
      <t xml:space="preserve"> 
on the embedded document for instructions on how to use the self-assessment tool</t>
    </r>
  </si>
  <si>
    <t xml:space="preserve">[GLBA, The Children’s Online Privacy Protection Rule of 2000  (COPPA)]
An individual or entity that owns or licenses computerized data that includes personal information shall disclose any breach of the security of the system following discovery or notification of the breach of the security of the system to any resident of this state whose unencrypted and unreacted personal information was or is reasonably believed to have been accessed and acquired by an unauthorized person and that causes, or the individual or entity reasonably believes has caused or will cause, identity theft or other fraud to any resident of this state. An individual or entity must disclose the breach of the security of the system if encrypted information is accessed and acquired in an unencrypted form or if the security breach involves a person with access to the encryption key and the individual or entity reasonably believes that such breach has caused or will cause identity theft or other fraud to any resident of this state. </t>
  </si>
  <si>
    <t>HITECH ACT Sec. 13404. Application of privacy provisions and penalties to business associates of covered entities.</t>
  </si>
  <si>
    <t>Gramm-Leach-Bliley Act of 1999 (GLBA) – 15 U.S.C., Subchapter I, Sec. 6802, 6803
The Children’s Online Privacy Protection Rule of 2000  (COPPA) - Sec 312.3
The Children’s Online Privacy Protection Rule of 2000  (COPPA) - Sec 312.4
The Children’s Online Privacy Protection Rule of 2000  (COPPA) - Sec 312.5
The Children’s Online Privacy Protection Rule of 2000  (COPPA) - Sec 312.6
The Children’s Online Privacy Protection Rule of 2000  (COPPA) - Sec 312.7</t>
  </si>
  <si>
    <t>[HIPAA SECURITY]
Maintain the policies and procedures implemented to comply with this subpart in written (which may be electronic) form; and if an action, activity or assessment is required by this subpart to be documented, maintain a written (which may be electronic) record of the action, activity, or assessment.
Retain the documentation required by paragraph (b)(1) of this section for 6 years from the date of its creation or the date when it last was in effect, whichever is later.
[PCI DSS v2.0] 
Develop a data retention and disposal policy. Limit storage amount and retention time to that which is required for business, legal, and/or regulatory purposes, as documented in the data retention policy. Mask PAN when displayed (the first six and last four digits are the maximum number of digits to be displayed). Notes: This requirement does not apply to employees and other parties with a legitimate business need to see the full PAN. This requirement does not supersede stricter requirements in place for displays of cardholder data-for example, for point-of sale (POS) receipts. 
[NIST 800-53]
The organization handles and retains both information within and output from the information system in accordance with applicable federal laws, Executive Orders, directives, policies, regulations, standards, and operational requirements.
The organization retains audit records for [Assignment: organization-defined time period consistent with records retention policy] to provide support for after-the-fact investigations of security incidents and to meet regulatory and organizational information retention requirements.</t>
  </si>
  <si>
    <t>HIPAA Security Section - 45 CFR 164.316(b)(1)
HIPAA Security Section - 45 CFR 164.316(b)(2)(i)
PCI DSS v2.0 - Sec 3.1
PCI DSS v2.0 - Sec 3.3
NIST 800-53 Rev. 3 - SI-12 - INFORMATION OUTPUT HANDLING AND RETENTION
NIST 800-53 Rev. 3 - AU-11 - AUDIT RECORD RETENTION</t>
  </si>
  <si>
    <t xml:space="preserve">This information security self-assessment tool provides an information security risk assessment framework for the State of South Carolina by integrating control requirements and guidelines from National Institute of Standards and Technology (NIST) 800-53 Rev. 3, Internal Revenue Service (IRS) Publication 1075, Health Insurance Portability and Accountability Act (HIPAA) Security Section, Payment Card Industry Data Security Standards (PCI DSS) v2.0, Computer Security Act of 1987 – Public Law 100-235 (H.R. 145), The Children’s Online Privacy Protection Rule of 2000  (COPPA), Gramm-Leach-Bliley Act of 1999 (GLBA) into one common information security framework. </t>
  </si>
  <si>
    <t xml:space="preserve">All Rights Reserved      
This tool is intended solely for the information and internal use of State of South Carolina and is not intended to be and should not be used by any other person or entity. No other person or entity is entitled to rely, in any manner, or for any purpose, on this tool.      </t>
  </si>
  <si>
    <t>The agency has a process for determining if the current information security  policies, standards, and procedures are still relevant.</t>
  </si>
  <si>
    <t xml:space="preserve">A defined information security governance process exists, and consists of defined mission/business processes with consideration for information security and the resulting risk to agency operations, agency assets, individuals, other agencies.
</t>
  </si>
  <si>
    <t>The agency has a security plan for the information systems that:
• Describes the operational context of information systems in terms of missions and business processes and aligns with the overall goals of the agency;
• Provides the security category and impact level of information systems;
• Describes relationships with or connections to other information systems;
• Provides an overview of the security requirements for information systems;
• Describes the security controls in place or planned development of security controls for meeting the security requirements; and
• Is reviewed and approved by the authorizing official or designated representative prior to plan implementation.</t>
  </si>
  <si>
    <t>The agency has an information security program and roadmap that: 
• Defines purpose, expectations,  and controls required to secure the environment and provide metrics on how to measure each control;
• There a process for collecting and incorporating current security initiatives into the planning process;
• Contains the key initiatives (in process and planned) that may impact information security;
• Contains appropriate level of policies to drive the overall security program; and
• Have formalized IT system and application standards to apply consistent security controls across the agency (e.g., OS, network, database, business applications).</t>
  </si>
  <si>
    <t>The agency has an individual who assumes the role of the security officer, and who is primarily responsible for managing resources to coordinate, develop, implement and maintain the agency wide security program. The number of security personnel that is employed is adequate to maintain the security posture of the agency. 
Additionally, there is a process in place to allocate/determine if the right amount of resources are developed to ensure that the goals set for information security are accomplished, and employees are made accountable for executing against the goals set in information security plan, program, and roadmap.</t>
  </si>
  <si>
    <t>Management does not support security within the agency through clear direction, demonstrated commitment, explicit assignment, and acknowledgement of information security responsibilities.</t>
  </si>
  <si>
    <t>The agency has an inventory of third party connections, and has a well defined process (e.g., business owner identified for each third party connection) for the approval, recertification, and maintenance of third-party connections.</t>
  </si>
  <si>
    <t>The agency classifies third-parties based on risk (e.g., based on volume of transactions, type of data, length of contract, etc.), and monitors  third-parties in terms of security &amp; privacy compliance (e.g., agency internal auditors, independent reports, self assessments/score-cards by vendors).</t>
  </si>
  <si>
    <r>
      <rPr>
        <b/>
        <sz val="10"/>
        <rFont val="Arial"/>
        <family val="2"/>
      </rPr>
      <t xml:space="preserve">No Gap </t>
    </r>
    <r>
      <rPr>
        <sz val="10"/>
        <rFont val="Arial"/>
        <family val="2"/>
      </rPr>
      <t xml:space="preserve">- The enterprise architecture is well defined and has been consistently implemented throughout the agency to be in-line with information security goals
</t>
    </r>
    <r>
      <rPr>
        <b/>
        <sz val="10"/>
        <rFont val="Arial"/>
        <family val="2"/>
      </rPr>
      <t>Partial Gap</t>
    </r>
    <r>
      <rPr>
        <sz val="10"/>
        <rFont val="Arial"/>
        <family val="2"/>
      </rPr>
      <t xml:space="preserve"> - The enterprise architecture is somewhat defined; however, has not been implemented to be in-line with information security goals
</t>
    </r>
    <r>
      <rPr>
        <b/>
        <sz val="10"/>
        <rFont val="Arial"/>
        <family val="2"/>
      </rPr>
      <t xml:space="preserve">
Yes Gap </t>
    </r>
    <r>
      <rPr>
        <sz val="10"/>
        <rFont val="Arial"/>
        <family val="2"/>
      </rPr>
      <t xml:space="preserve">- There is no enterprise architecture </t>
    </r>
  </si>
  <si>
    <t>The agency has a documented enterprise architecture that has been developed with consideration for information security and the resulting risk to agency operations, agency assets, individuals.</t>
  </si>
  <si>
    <t>The agency performs extensive security related due-diligence (especially related to third-parties that host, process, or manage sensitive data on behalf of the agency) that results in defined security control requirements (e.g., notifications in case of breach, sub-contracting, right to audit) in contractual agreements.</t>
  </si>
  <si>
    <r>
      <rPr>
        <b/>
        <sz val="10"/>
        <rFont val="Arial"/>
        <family val="2"/>
      </rPr>
      <t>No Gap</t>
    </r>
    <r>
      <rPr>
        <sz val="10"/>
        <rFont val="Arial"/>
        <family val="2"/>
      </rPr>
      <t xml:space="preserve"> – A well defined risk management program, and agency risk assessments are performed on an annual basis
</t>
    </r>
    <r>
      <rPr>
        <b/>
        <sz val="10"/>
        <rFont val="Arial"/>
        <family val="2"/>
      </rPr>
      <t>Partial Gap</t>
    </r>
    <r>
      <rPr>
        <sz val="10"/>
        <rFont val="Arial"/>
        <family val="2"/>
      </rPr>
      <t xml:space="preserve"> - A somewhat defined risk management program, however, agency risk assessments are not performed on an annual basis
</t>
    </r>
    <r>
      <rPr>
        <b/>
        <sz val="10"/>
        <rFont val="Arial"/>
        <family val="2"/>
      </rPr>
      <t>Yes Gap</t>
    </r>
    <r>
      <rPr>
        <sz val="10"/>
        <rFont val="Arial"/>
        <family val="2"/>
      </rPr>
      <t xml:space="preserve"> - There is no risk management program
</t>
    </r>
  </si>
  <si>
    <r>
      <rPr>
        <b/>
        <sz val="10"/>
        <rFont val="Arial"/>
        <family val="2"/>
      </rPr>
      <t>L</t>
    </r>
    <r>
      <rPr>
        <sz val="10"/>
        <rFont val="Arial"/>
        <family val="2"/>
      </rPr>
      <t xml:space="preserve"> - Little to no fines, penalties, regulatory consequence may occur due to a well defined risk management program, and agency risk assessments are that performed on an annual basis
</t>
    </r>
    <r>
      <rPr>
        <b/>
        <sz val="10"/>
        <rFont val="Arial"/>
        <family val="2"/>
      </rPr>
      <t>M</t>
    </r>
    <r>
      <rPr>
        <sz val="10"/>
        <rFont val="Arial"/>
        <family val="2"/>
      </rPr>
      <t xml:space="preserve"> - Minor fines, penalties, regulatory consequence may occur due to a somewhat defined risk management program, and agency risk assessments are not performed on an annual basis
</t>
    </r>
    <r>
      <rPr>
        <b/>
        <sz val="10"/>
        <rFont val="Arial"/>
        <family val="2"/>
      </rPr>
      <t>H</t>
    </r>
    <r>
      <rPr>
        <sz val="10"/>
        <rFont val="Arial"/>
        <family val="2"/>
      </rPr>
      <t xml:space="preserve"> - Major fines, penalties, regulatory consequence  may occur due to the lack of a risk management program</t>
    </r>
    <r>
      <rPr>
        <sz val="11"/>
        <rFont val="Calibri"/>
        <family val="2"/>
      </rPr>
      <t xml:space="preserve">
</t>
    </r>
  </si>
  <si>
    <r>
      <rPr>
        <b/>
        <sz val="10"/>
        <rFont val="Arial"/>
        <family val="2"/>
      </rPr>
      <t xml:space="preserve">L </t>
    </r>
    <r>
      <rPr>
        <sz val="10"/>
        <rFont val="Arial"/>
        <family val="2"/>
      </rPr>
      <t xml:space="preserve">- Information security threats and vulnerabilities are unlikely to occur due to a well defined risk management program, and agency risk assessments are that performed on an annual basis
</t>
    </r>
    <r>
      <rPr>
        <b/>
        <sz val="10"/>
        <rFont val="Arial"/>
        <family val="2"/>
      </rPr>
      <t>M</t>
    </r>
    <r>
      <rPr>
        <sz val="10"/>
        <rFont val="Arial"/>
        <family val="2"/>
      </rPr>
      <t xml:space="preserve"> - Information security threats and vulnerabilities are likely (i.e. may occur once a year) to occur due to a somewhat defined risk management program, and agency risk assessments are not performed on an annual basis
</t>
    </r>
    <r>
      <rPr>
        <b/>
        <sz val="10"/>
        <rFont val="Arial"/>
        <family val="2"/>
      </rPr>
      <t xml:space="preserve">H </t>
    </r>
    <r>
      <rPr>
        <sz val="10"/>
        <rFont val="Arial"/>
        <family val="2"/>
      </rPr>
      <t>- Information security threats and vulnerabilities are certain (i.e. may occur more than once a year) to occur due to the lack of a risk management program</t>
    </r>
  </si>
  <si>
    <t xml:space="preserve">The agency has a plan of action and milestones for the information systems to document the agency's planned remedial actions to correct weaknesses or deficiencies noted during the assessment (of the security controls) and to reduce or eliminate known vulnerabilities in the system, which is updated periodically based on the findings from security controls assessments, security impact analyses, and continuous monitoring activities. </t>
  </si>
  <si>
    <t>Information and assets associated with information processing facilities are not owned by a designated part of the agency.</t>
  </si>
  <si>
    <t>An asset management policy has been developed which addresses the following:
• Roles and responsibilities of asset owners, asset custodians, and users;
• Acceptable use of assets;
• Inventory requirement of assets;
• Definition of inventory includes both hardware and software;
• Frequency of review of the asset inventory;
• Methods used to maintain inventory and classification (e.g., manual documentation, inventory management software, hand-held scanners);
• Methods (e.g., automated scans) used to determine if unauthorized / non-compliant hardware (e.g., desktops, laptops, servers, mobile devices, etc.) are connected to the agency network; and
• Definition of inventory how unstructured data on removable media, shared drives, and SharePoint is managed.</t>
  </si>
  <si>
    <t>The agency has a formally documented system and communications protection policy and procedures that addresses purpose, scope, roles, responsibilities, management commitment, coordination among agency entities, compliance, and contains the interface characteristics, security requirements, and the nature of the information communicated for each connection.</t>
  </si>
  <si>
    <t xml:space="preserve">The agency maintains a documented Information Classification Policy / Standard that contains the following: 
• Standards for classifying information according to varying levels of sensitivity and risk
• Applicable federal laws, directives, policies, regulations, and standards that need to be taken into consideration when classifying information
</t>
  </si>
  <si>
    <t>The agency utilize a tool (e.g., data discovery) to identify assets and data, and utilizes a method to periodically update the asset and data inventory.</t>
  </si>
  <si>
    <t>The agency has implemented controls to protect the integrity and availability of publicly available information, and employs encryption controls to protect confidentiality and integrity of applications.</t>
  </si>
  <si>
    <r>
      <rPr>
        <b/>
        <sz val="10"/>
        <rFont val="Arial"/>
        <family val="2"/>
      </rPr>
      <t xml:space="preserve">No Gap </t>
    </r>
    <r>
      <rPr>
        <sz val="10"/>
        <rFont val="Arial"/>
        <family val="2"/>
      </rPr>
      <t xml:space="preserve">- There are formalized cryptographic controls across the agency to protect the publicly available information as well as the applications.
</t>
    </r>
    <r>
      <rPr>
        <b/>
        <sz val="10"/>
        <rFont val="Arial"/>
        <family val="2"/>
      </rPr>
      <t>Partial Gap</t>
    </r>
    <r>
      <rPr>
        <sz val="10"/>
        <rFont val="Arial"/>
        <family val="2"/>
      </rPr>
      <t xml:space="preserve"> - There are limited cryptographic controls across the agency to protect the publicly available information as well as the applications. 
</t>
    </r>
    <r>
      <rPr>
        <b/>
        <sz val="10"/>
        <rFont val="Arial"/>
        <family val="2"/>
      </rPr>
      <t>Yes Gap</t>
    </r>
    <r>
      <rPr>
        <sz val="10"/>
        <rFont val="Arial"/>
        <family val="2"/>
      </rPr>
      <t xml:space="preserve"> – There are no cryptographic controls across the agency to protect the publicly available information as well as the applications.
</t>
    </r>
  </si>
  <si>
    <r>
      <rPr>
        <b/>
        <sz val="10"/>
        <rFont val="Arial"/>
        <family val="2"/>
      </rPr>
      <t xml:space="preserve">L </t>
    </r>
    <r>
      <rPr>
        <sz val="10"/>
        <rFont val="Arial"/>
        <family val="2"/>
      </rPr>
      <t xml:space="preserve">- Insignificant disruptions (i.e. critical systems/processes are unavailable for less than one hour) may occur due to formalized cryptographic controls across the agency.
</t>
    </r>
    <r>
      <rPr>
        <b/>
        <sz val="10"/>
        <rFont val="Arial"/>
        <family val="2"/>
      </rPr>
      <t xml:space="preserve">M </t>
    </r>
    <r>
      <rPr>
        <sz val="10"/>
        <rFont val="Arial"/>
        <family val="2"/>
      </rPr>
      <t xml:space="preserve">- Minor process disruptions (i.e. critical systems/processes are unavailable for more than one hour and less than one day) may occur due to limited cryptographic controls.
</t>
    </r>
    <r>
      <rPr>
        <b/>
        <sz val="10"/>
        <rFont val="Arial"/>
        <family val="2"/>
      </rPr>
      <t xml:space="preserve">
H</t>
    </r>
    <r>
      <rPr>
        <sz val="10"/>
        <rFont val="Arial"/>
        <family val="2"/>
      </rPr>
      <t xml:space="preserve"> - Major process disruptions (i.e. critical systems/processes are unavailable for more than one day and/or adverse media coverage) may occur due to the lack of cryptographic controls.
</t>
    </r>
  </si>
  <si>
    <r>
      <t>L</t>
    </r>
    <r>
      <rPr>
        <sz val="10"/>
        <rFont val="Arial"/>
        <family val="2"/>
      </rPr>
      <t xml:space="preserve"> - Information security threats and vulnerabilities are unlikely to occur due to formalized cryptographic controls across the agency. 
</t>
    </r>
    <r>
      <rPr>
        <b/>
        <sz val="10"/>
        <rFont val="Arial"/>
        <family val="2"/>
      </rPr>
      <t>M</t>
    </r>
    <r>
      <rPr>
        <sz val="10"/>
        <rFont val="Arial"/>
        <family val="2"/>
      </rPr>
      <t xml:space="preserve"> - Information security threats and vulnerabilities are likely (i.e. may occur once a year) to occur due to limited cryptographic controls across the agency. 
</t>
    </r>
    <r>
      <rPr>
        <b/>
        <sz val="10"/>
        <rFont val="Arial"/>
        <family val="2"/>
      </rPr>
      <t xml:space="preserve">
H</t>
    </r>
    <r>
      <rPr>
        <sz val="10"/>
        <rFont val="Arial"/>
        <family val="2"/>
      </rPr>
      <t xml:space="preserve"> - Information security threats and vulnerabilities are certain (i.e. may occur more than once a year) to occur due to the lack of cryptographic controls across the agency.</t>
    </r>
    <r>
      <rPr>
        <b/>
        <sz val="10"/>
        <rFont val="Arial"/>
        <family val="2"/>
      </rPr>
      <t xml:space="preserve">
</t>
    </r>
  </si>
  <si>
    <t xml:space="preserve">The agency has taken policy and regulatory requirements and converted them into specific process and control requirements. These process and control requirements are demonstrated through data flows  that show how "Private" information (e.g., PII, ePHI, PHI) should be handled and address collection disclosure, notice, retention, destruction, and data protection practices (e.g., training provided for privacy).
</t>
  </si>
  <si>
    <t>Laws and regulations are violated due to an agency failing to provide notices on usage of customer data.</t>
  </si>
  <si>
    <t>The agency website does have a privacy policy statement.</t>
  </si>
  <si>
    <r>
      <rPr>
        <b/>
        <sz val="10"/>
        <rFont val="Arial"/>
        <family val="2"/>
      </rPr>
      <t>No Gap</t>
    </r>
    <r>
      <rPr>
        <sz val="10"/>
        <rFont val="Arial"/>
        <family val="2"/>
      </rPr>
      <t xml:space="preserve"> – A privacy policy statement in the agency website is well defined 
</t>
    </r>
    <r>
      <rPr>
        <b/>
        <sz val="10"/>
        <rFont val="Arial"/>
        <family val="2"/>
      </rPr>
      <t xml:space="preserve">
Partial Gap</t>
    </r>
    <r>
      <rPr>
        <sz val="10"/>
        <rFont val="Arial"/>
        <family val="2"/>
      </rPr>
      <t xml:space="preserve"> – A privacy policy statement in the agency website is somewhat defined
</t>
    </r>
    <r>
      <rPr>
        <b/>
        <sz val="10"/>
        <rFont val="Arial"/>
        <family val="2"/>
      </rPr>
      <t>Yes Gap</t>
    </r>
    <r>
      <rPr>
        <sz val="10"/>
        <rFont val="Arial"/>
        <family val="2"/>
      </rPr>
      <t xml:space="preserve"> – There is no privacy policy statement in the agency website
</t>
    </r>
  </si>
  <si>
    <r>
      <rPr>
        <b/>
        <sz val="10"/>
        <rFont val="Arial"/>
        <family val="2"/>
      </rPr>
      <t>L</t>
    </r>
    <r>
      <rPr>
        <sz val="10"/>
        <rFont val="Arial"/>
        <family val="2"/>
      </rPr>
      <t xml:space="preserve"> - Little to no fines, penalties, regulatory consequence may occur due to a well defined  privacy policy statement in the agency website
</t>
    </r>
    <r>
      <rPr>
        <b/>
        <sz val="10"/>
        <rFont val="Arial"/>
        <family val="2"/>
      </rPr>
      <t>M</t>
    </r>
    <r>
      <rPr>
        <sz val="10"/>
        <rFont val="Arial"/>
        <family val="2"/>
      </rPr>
      <t xml:space="preserve"> - Minor fines, penalties, regulatory consequence may occur due to a somewhat defined privacy policy statement in the agency website
</t>
    </r>
    <r>
      <rPr>
        <b/>
        <sz val="10"/>
        <rFont val="Arial"/>
        <family val="2"/>
      </rPr>
      <t>H</t>
    </r>
    <r>
      <rPr>
        <sz val="10"/>
        <rFont val="Arial"/>
        <family val="2"/>
      </rPr>
      <t xml:space="preserve"> - Major fines, penalties, regulatory consequence may occur due to the lack of a privacy policy statement in the agency website
</t>
    </r>
  </si>
  <si>
    <r>
      <rPr>
        <b/>
        <sz val="10"/>
        <rFont val="Arial"/>
        <family val="2"/>
      </rPr>
      <t>L</t>
    </r>
    <r>
      <rPr>
        <sz val="10"/>
        <rFont val="Arial"/>
        <family val="2"/>
      </rPr>
      <t xml:space="preserve"> - Information security threats and vulnerabilities are unlikely to occur due to a well defined privacy policy statement in the agency website
</t>
    </r>
    <r>
      <rPr>
        <b/>
        <sz val="10"/>
        <rFont val="Arial"/>
        <family val="2"/>
      </rPr>
      <t>M</t>
    </r>
    <r>
      <rPr>
        <sz val="10"/>
        <rFont val="Arial"/>
        <family val="2"/>
      </rPr>
      <t xml:space="preserve"> - Information security threats and vulnerabilities are likely (i.e. may occur once a year) to occur due to a somewhat defined privacy policy statement in the agency website
</t>
    </r>
    <r>
      <rPr>
        <b/>
        <sz val="10"/>
        <rFont val="Arial"/>
        <family val="2"/>
      </rPr>
      <t>H</t>
    </r>
    <r>
      <rPr>
        <sz val="10"/>
        <rFont val="Arial"/>
        <family val="2"/>
      </rPr>
      <t xml:space="preserve"> - Information security threats and vulnerabilities are certain (i.e. may occur more than once a year) to occur due to the lack of a privacy policy statement in the agency website</t>
    </r>
    <r>
      <rPr>
        <sz val="10"/>
        <rFont val="Calibri"/>
        <family val="2"/>
      </rPr>
      <t xml:space="preserve">
</t>
    </r>
  </si>
  <si>
    <t xml:space="preserve">The agency contains a listing of all interfaces and modes of exchanging data with third parties, and the list contains the following information:
• Who maintains it;
• Security controls (based on relevant laws, regulations if applicable) for third party data exchanges;
• Mechanisms used for securing interfaces (e.g., encryption);
• Defined key management process; and
• Frequency of which the keys are updated.
</t>
  </si>
  <si>
    <t>The agency has implemented controls (e.g.,  media encrypted before it is sent outside of the facility) to protect media against unauthorized access, misuse or corruption while in transit. Additionally, the appropriate logs are maintained for transfer of media from one location to another, and there are procedures that defined the authorized transfer of media from one location to another.</t>
  </si>
  <si>
    <t xml:space="preserve">The agency has developed procedures / processes for information labeling and handling based on classification, and the procedures address the following: 
• Labeling for printed reports, screen displays, storage media (tapes, disks, CDs), e-mail, and file transfer;
• Secure processing, storage, and transmission of information; and
• Declassification, disposal, and destruction.
The agency also has an exception process whereby the information labeling and handling is not required for data that may reside within the premises of the agency.
</t>
  </si>
  <si>
    <t xml:space="preserve">The agency has  automated mechanisms and procedures for cryptographic key establishment and management, uses certain methods to protect keys throughout their life cycle (i.e., from generation to revocation), has defined a certificate policy for issuing public key certificates, and issues public key certificates under the agency-defined certificate policy or obtains public key certificates under a certificate policy from an approved service provider.
</t>
  </si>
  <si>
    <t xml:space="preserve">The agency has developed a policy on the use of cryptographic controls, and has implement cryptographic modules that comply with applicable laws, Executive Orders, directives, policies, regulations, standards, and guidance.
</t>
  </si>
  <si>
    <t xml:space="preserve">The agency has a documented records retention policy that consists of the following: 
• Processes in place to manage the retrieval of records on demand;
• Records protection plan that is in alignment with the records retention policy;
• Assigned data owners to the various types of records that exist, and the responsibilities of the data owners is explicitly defined and communicated to them; and
• Address retention &amp; disposal requirements as per relevant laws, regulations.
</t>
  </si>
  <si>
    <t>The agency has documented procedures / processes for the disposal, handling, and management of removable media (electronic and physical), which  address the type of data (i.e., sensitive) require to be handled with special care when disposing removable media. 
The agency also uses procedures / processes to verify that removable media that is ready for disposal cannot be readable or the data cannot be reconstructed, and may or may not use a specialized service providers for disposing of certain media.</t>
  </si>
  <si>
    <t xml:space="preserve">The agency designate individuals authorized to post information onto an agency information system that is publicly accessible, and trains the authorized individuals to ensure that publicly accessible information does not contain nonpublic information. 
The agency also reviews the content on the publicly accessible agency information system for nonpublic information, and promptly removes nonpublic information from the publicly accessible agency information system, if discovered.
</t>
  </si>
  <si>
    <r>
      <rPr>
        <b/>
        <sz val="10"/>
        <rFont val="Arial"/>
        <family val="2"/>
      </rPr>
      <t>No Gap</t>
    </r>
    <r>
      <rPr>
        <sz val="10"/>
        <rFont val="Arial"/>
        <family val="2"/>
      </rPr>
      <t xml:space="preserve">- The agency production environment is well segregated from the development and test environment
</t>
    </r>
    <r>
      <rPr>
        <b/>
        <sz val="10"/>
        <rFont val="Arial"/>
        <family val="2"/>
      </rPr>
      <t xml:space="preserve">
Partial Gap</t>
    </r>
    <r>
      <rPr>
        <sz val="10"/>
        <rFont val="Arial"/>
        <family val="2"/>
      </rPr>
      <t xml:space="preserve">- The agency production environment is somewhat segregated from the development and test environment
</t>
    </r>
    <r>
      <rPr>
        <b/>
        <sz val="10"/>
        <rFont val="Arial"/>
        <family val="2"/>
      </rPr>
      <t>Yes Gap</t>
    </r>
    <r>
      <rPr>
        <sz val="10"/>
        <rFont val="Arial"/>
        <family val="2"/>
      </rPr>
      <t xml:space="preserve">- There is no segregation between the agency production environment and the development and test environment. 
</t>
    </r>
  </si>
  <si>
    <t>The agency change management program address all critical sections of the change management process:
• Authorization levels;
• Procedures to ensure changes are being managed by authorized users;
• Approval;
• Documentation;
• Testing (e.g., system, integration, UAT);
• Audit trails;
• Segregation of Duties (i.e., a user cannot develop and migrate code into production);
• Test plans;
• Back out plans;
• Emergency changes;
• Post implementation reviews; and
• Classification (e.g., urgent, emergency, major, minor and basis for classification).</t>
  </si>
  <si>
    <t>The agency has a defined process for emergency changes. Emergency changes go through an expedited change management process that implements a change without testing, however, approvals for unplanned emergency changes are documented and submitted prior to implementation.</t>
  </si>
  <si>
    <t>The agency has a documented acceptance criteria  to ensure that applicable security controls are implemented correctly for new information systems and upgrades, and suitable tests are performed during development and prior to acceptance. There is also a documented security implementation process, in which developers, testers and security personnel are responsible for: 
• Creating and implementing of the security test and evaluation plan; 
• Implementing a verifiable flaw remediation process to correct weaknesses and deficiencies identified during the security testing and evaluation process; and 
• Documenting the results of the security testing/evaluation and flaw remediation processes.</t>
  </si>
  <si>
    <t>The agency has automated tools to detect unauthorized changes to software and information in applications. Additionally, production data (especially PII, ePHI) that is used in development environments, depending on the level of sensitivity is protected using security controls (e.g., encryption, anonymization, data masking)?</t>
  </si>
  <si>
    <t>The agency production environment is segregated from the development and test environment.</t>
  </si>
  <si>
    <r>
      <rPr>
        <b/>
        <sz val="10"/>
        <rFont val="Arial"/>
        <family val="2"/>
      </rPr>
      <t xml:space="preserve">L </t>
    </r>
    <r>
      <rPr>
        <sz val="10"/>
        <rFont val="Arial"/>
        <family val="2"/>
      </rPr>
      <t xml:space="preserve">- Insignificant disruptions (i.e. critical systems/processes are unavailable for less than one hour) may occur due to the segregation between the agency production environment and the development and test environment.
</t>
    </r>
    <r>
      <rPr>
        <b/>
        <sz val="10"/>
        <rFont val="Arial"/>
        <family val="2"/>
      </rPr>
      <t>M</t>
    </r>
    <r>
      <rPr>
        <sz val="10"/>
        <rFont val="Arial"/>
        <family val="2"/>
      </rPr>
      <t xml:space="preserve"> - Minor process disruptions (i.e. critical systems/processes are unavailable for more than one hour and less than one day) may occur due to the partial segregation between the agency production environment and the development and test environment
</t>
    </r>
    <r>
      <rPr>
        <b/>
        <sz val="10"/>
        <rFont val="Arial"/>
        <family val="2"/>
      </rPr>
      <t>H</t>
    </r>
    <r>
      <rPr>
        <sz val="10"/>
        <rFont val="Arial"/>
        <family val="2"/>
      </rPr>
      <t xml:space="preserve"> - Major process disruptions (i.e. critical systems/processes are unavailable for more than one day and/or adverse media coverage) may occur due to the lack of segregation between the agency production environment and the development and test environment. 
</t>
    </r>
  </si>
  <si>
    <r>
      <t xml:space="preserve">L </t>
    </r>
    <r>
      <rPr>
        <sz val="10"/>
        <rFont val="Arial"/>
        <family val="2"/>
      </rPr>
      <t xml:space="preserve">– Unauthorized changes to the operating environment are unlikely to occur due to the segregation between the agency production environment and the development and test environment.
</t>
    </r>
    <r>
      <rPr>
        <b/>
        <sz val="10"/>
        <rFont val="Arial"/>
        <family val="2"/>
      </rPr>
      <t>M</t>
    </r>
    <r>
      <rPr>
        <sz val="10"/>
        <rFont val="Arial"/>
        <family val="2"/>
      </rPr>
      <t xml:space="preserve"> – Unauthorized changes to the operating environment are likely (i.e. may occur once a year) to occur due to the segregation between the agency production environment and the development and test environment.
</t>
    </r>
    <r>
      <rPr>
        <b/>
        <sz val="10"/>
        <rFont val="Arial"/>
        <family val="2"/>
      </rPr>
      <t>H</t>
    </r>
    <r>
      <rPr>
        <sz val="10"/>
        <rFont val="Arial"/>
        <family val="2"/>
      </rPr>
      <t xml:space="preserve"> - Unauthorized changes to the operating environment are certain (i.e. may occur more than once a year) to occur due to lack of the segregation between the agency production environment and  the development and test environment. 
</t>
    </r>
  </si>
  <si>
    <t xml:space="preserve">The agency maintains a documented Configuration Management Policy / Standard that: 
• Provides documented security baseline standards for all key platforms (e.g., Windows Servers, Domain Controllers, UNIX, DB) 
• Describes the source to develop the standards (e.g., NIST, Center for Internet Security)
• Describes how configuration elements are identified and the settings selected
• Provides the types of solutions / tools the agency use to develop, maintain, and/or monitor baseline configuration security settings
</t>
  </si>
  <si>
    <t>During the acquisition or development of an application or application change, the agency performs an assessment to determine the type of information being processed, nature and sensitivity of the information, how it is protected and if the new application or change may somehow compromise the information (e.g., message integrity, transaction integrity, cryptographic techniques).</t>
  </si>
  <si>
    <t>The agency's design phase in SDLC (build or purchase) includes security and other control requirements (e.g., encryption, ability to restrict access).</t>
  </si>
  <si>
    <t>The agency's interests are not protected in IT acquisition contractual agreements.</t>
  </si>
  <si>
    <t xml:space="preserve">The agency monitors specific requirements and/or specifications in information system acquisition contractual agreements based on the assessment performed during system acquisition and includes: 
• Security functional requirements/specifications; 
• Security-related documentation requirements; and 
• Developmental and evaluation-related assurance requirements. 
</t>
  </si>
  <si>
    <t>The agency's information systems have inbuilt check to validate inputs before they are processed by the system.</t>
  </si>
  <si>
    <t>The agency has a process around code review to identify any potential coding vulnerabilities prior to release to production, and applies information system security engineering principles in the specification, design, development, implementation, and modification of the information system.
Additionally, developers are provided with training on utilizing development standards, good coding practices, and use manual and/or automated tools to identify coding vulnerabilities. The code reviews also incorporate segregation of duties (i.e., code changes are reviewed by individuals other than the developer), and correction and code review results are reviewed and approved by management prior to release.</t>
  </si>
  <si>
    <t>When a new application or system is being implemented, the agency requires input from security personnel regarding what system files should be restricted.</t>
  </si>
  <si>
    <t xml:space="preserve">The agency manage information system using a formally documented system development life cycle methodology that:
• Addresses purpose, scope, roles, responsibilities, management commitment, coordination among agency entities, and compliance;
• Describes information security considerations; and
• Provides information system security roles and responsibilities throughout the SDLC.
</t>
  </si>
  <si>
    <t>The agency has system clocks synchronized with an authoritative source, and audit trails and logs are configured to record activity/events based on the system clock.</t>
  </si>
  <si>
    <t>The agency maintains a documented policy for monitoring and reporting of information security events based on regulatory and business requirements for the following types of security events:
• Administrator and Privileged user activities;
• Audit logs containing user activities, exceptions, and events;
• Changes in configuration settings;
• Application / System error events;
• File and log security;
• System usage and capacity management; and
• External / Perimeter events (IDS/IPS, FW) for attacks (cyber events).</t>
  </si>
  <si>
    <t xml:space="preserve">Unauthorized changes to key operating system and application files are detected using File Integrity Management (FIM) type tools (e.g., NetIQ, Tripwire). Additionally, the agency utilize Security Information Event Management (SIEM) solutions for assisting in monitoring of information security events related to file-integrity. The solution has the capability of alerting personnel to unauthorized modification of critical system files, configuration files, or content files, and configure the software to perform critical file comparisons.
</t>
  </si>
  <si>
    <t>Vulnerabilities in shared networks and/or networks that extend across the agency's boundaries are exploited to gain unauthorized access.</t>
  </si>
  <si>
    <t>The agency utilize Voice over Internet Protocol (VOIP) technologies, and has usage restrictions and implementation guidance for VOIP technologies based on the risks and vulnerabilities presented by VOIP technology.</t>
  </si>
  <si>
    <t>The agency disables all unnecessary ports / services on various infrastructure components, and configures information systems to provide only required service. Additional, groups, roles, and responsibilities for logical management of network components are well defined.</t>
  </si>
  <si>
    <r>
      <rPr>
        <b/>
        <sz val="10"/>
        <rFont val="Arial"/>
        <family val="2"/>
      </rPr>
      <t>No Gap</t>
    </r>
    <r>
      <rPr>
        <sz val="10"/>
        <rFont val="Arial"/>
        <family val="2"/>
      </rPr>
      <t xml:space="preserve">- A baseline security configuration for wireless networks has been consistently implemented across the agency, and there are formalized processes for monitoring wireless network activity and identifying unauthorized wireless access points 
</t>
    </r>
    <r>
      <rPr>
        <b/>
        <sz val="10"/>
        <rFont val="Arial"/>
        <family val="2"/>
      </rPr>
      <t xml:space="preserve">
Partial Gap</t>
    </r>
    <r>
      <rPr>
        <sz val="10"/>
        <rFont val="Arial"/>
        <family val="2"/>
      </rPr>
      <t xml:space="preserve">- A baseline security configuration for wireless networks has been inconsistently implemented across the agency, and there are limited processes for monitoring wireless network activity and identifying unauthorized wireless access points
</t>
    </r>
    <r>
      <rPr>
        <b/>
        <sz val="10"/>
        <rFont val="Arial"/>
        <family val="2"/>
      </rPr>
      <t>Yes Gap</t>
    </r>
    <r>
      <rPr>
        <sz val="10"/>
        <rFont val="Arial"/>
        <family val="2"/>
      </rPr>
      <t>- A baseline security configuration for wireless networks has not been implemented, and there are no processes for monitoring wireless network activity and identifying unauthorized wireless access points</t>
    </r>
    <r>
      <rPr>
        <b/>
        <sz val="10"/>
        <rFont val="Calibri"/>
        <family val="2"/>
      </rPr>
      <t xml:space="preserve">
</t>
    </r>
  </si>
  <si>
    <t>The agency has a formal policy on mobile devices and teleworking that: 
• Describes the types of approved devices used in terms of mobile/PDAs (e.g. Blackberry, iPhone, pagers)
• Describes if the devices are managed devices or unmanaged
• Provides defined standard(s) for mobile device types / categories based on security standards  (e.g., Center for Internet Security)
• Describes the controls related to configuration (e.g., policies set for remote wipe, data encryption, authentication, data storage)
• Provides a description of any centralized tools used to manage mobile device types (e.g., Mobile Device Management (MDM) software)</t>
  </si>
  <si>
    <t xml:space="preserve">The agency has defined acceptable and unacceptable mobile code and mobile code technologies, and has implementation guidance for acceptable mobile code and mobile code technologies. </t>
  </si>
  <si>
    <t xml:space="preserve">The agency does have malicious code protection mechanism (e.g., anti-virus software, anti-malware gateways, endpoints) at information system entry and exit points (e.g., firewalls, electronic mail servers, web servers, proxy servers, and remote-access servers)
• Malicious code- viruses, worms, Trojan horses, and spyware.  
• Removable media- USB devices, diskettes, or compact disks.  
Additionally, antivirus and firewall rules are regularly updated (i.e. automatic or manual updates), and real-time scans are performed to detect malicious code. Malicious code detection is managed centrally and is eradicated (i.e. block, quarantine, send alert, etc.) as it is detected. Information system are also prevent non-privileged users from circumventing malicious code protection capabilities (i.e. can regular user modify virus definition settings). </t>
  </si>
  <si>
    <t>The agency uses a Intrusion Detection Systems (IDS) and/or Intrusion Prevention System (IPS) to monitor information security events including:
• Automated tools to support near real-time analysis of events
• Monitoring of inbound and outbound communications for unusual or unauthorized activities or conditions
• Real-time alerts
• Preventing non-privileged users from circumventing intrusion detection and prevention capabilities
The agency also uses a Security Information Event Management (SIEM) solution to assist in the monitoring of information security events  and correlate events from the IDS and/or IPS solutions.</t>
  </si>
  <si>
    <r>
      <rPr>
        <b/>
        <sz val="10"/>
        <rFont val="Arial"/>
        <family val="2"/>
      </rPr>
      <t>Yes Gap</t>
    </r>
    <r>
      <rPr>
        <sz val="10"/>
        <rFont val="Arial"/>
        <family val="2"/>
      </rPr>
      <t xml:space="preserve">- There are formalized access restrictions to monitor and control communication at the internal and external boundary of the network, and a DMZ has been has been consistently implemented throughout the agency
</t>
    </r>
    <r>
      <rPr>
        <b/>
        <sz val="10"/>
        <rFont val="Arial"/>
        <family val="2"/>
      </rPr>
      <t>Partial Gap</t>
    </r>
    <r>
      <rPr>
        <sz val="10"/>
        <rFont val="Arial"/>
        <family val="2"/>
      </rPr>
      <t xml:space="preserve">- There are limited access restrictions to monitor and control communication at the internal and external boundary of the network, and a DMZ has not been has been implemented throughout the agency
</t>
    </r>
    <r>
      <rPr>
        <b/>
        <sz val="10"/>
        <rFont val="Arial"/>
        <family val="2"/>
      </rPr>
      <t xml:space="preserve">
No Gap</t>
    </r>
    <r>
      <rPr>
        <sz val="10"/>
        <rFont val="Arial"/>
        <family val="2"/>
      </rPr>
      <t xml:space="preserve">- There are any access restrictions to monitor and control communication at the internal and external boundary of the network
</t>
    </r>
  </si>
  <si>
    <t>The agency physically allocate publicly accessible network components to separate sub networks with separate physical network interfaces.</t>
  </si>
  <si>
    <t xml:space="preserve">The agency has defined policies and procedures in place addressing security of networks and supporting infrastructure, and uses a secure name lookup service used for accessing information resources across the Internet (e.g., DNS).
The agency also has current diagrams which reflect the system or architecture, which are securely stored on an internal network share that is restricted to the information security group. </t>
  </si>
  <si>
    <t>The agency has implemented a DMZ to limit inbound traffic to certain network segments based on the level and type of access required, and monitors and controls communication at the internal and external boundary of the network using access restrictions to only allow connect to external networks through managed interfaces consisting of boundary protection devices arranged in accordance with agency security architecture.</t>
  </si>
  <si>
    <t>The agency has controls in place to prevent contractors, employees, and others from accessing the agency network from plugging in their person laptops / unmanaged devices (e.g., NAC – network access control). There is an inventory of "approved" devices and the agency uses automated tools to identify devices connecting to the network (e.g., use of NAC), and can detect “unmanaged” devices if connected to the network (e.g., personal computer, wireless access point).
Additionally, there is a process by which automated scans are conducted for asset inventory to determine if unauthorized / non-compliant hardware (desktops, laptops, servers, mobile devices) are connected to the agency network.</t>
  </si>
  <si>
    <t>The agency has baseline security configuration (e.g., encryption type is WPA2) for wireless networks that are implemented across the agency, and there are processes in place for monitoring wireless network activity. 
Additionally, the agency has a multi-layer control architecture for Wireless Access Points (e.g., use of firewalls, segmentation, etc.), and there are processes in place for identifying unauthorized wireless access points.</t>
  </si>
  <si>
    <t>The agency has documented baseline standards that: 
• Provides documented security baseline standards for configuring firewalls, routers, and other network devices in terms of security (e.g., types of services allowed/dis-allowed, general access rule configurations, authentication, management of devices, SNMP strings)
• Describes the source to develop the baselines (e.g., NIST, Center for Internet Security)
• Describes often are firewall and router rule sets reviewed (e.g., monthly basis)
• Provides configuration standards for computing platforms including firewalls, routers that are defined and documented
• Describes how vendor defaults are changed before deploying information systems into the network
• Provides mandatory configuration settings for information technology products (e.g., anti-virus software) employed within the information system
• Describes how the agency monitors and control changes to the configuration settings in accordance with agency policies and procedures</t>
  </si>
  <si>
    <t xml:space="preserve">The agency has a vulnerability management process that is clearly defined and documented and contains and the following:
• Describes how are technical vulnerabilities tracked
• Describes how the resolution process ties into the change/configuration management process
• Describes the process of identifying systems under scope for vulnerability assessment or penetration tests
• Provides the frequency of  penetration tests that are carried for critical information systems
</t>
  </si>
  <si>
    <r>
      <rPr>
        <b/>
        <sz val="10"/>
        <rFont val="Arial"/>
        <family val="2"/>
      </rPr>
      <t>No Gap</t>
    </r>
    <r>
      <rPr>
        <sz val="10"/>
        <rFont val="Arial"/>
        <family val="2"/>
      </rPr>
      <t xml:space="preserve"> - The agency has a vulnerability management process which is defined and documented
</t>
    </r>
    <r>
      <rPr>
        <b/>
        <sz val="10"/>
        <rFont val="Arial"/>
        <family val="2"/>
      </rPr>
      <t>Partial Gap</t>
    </r>
    <r>
      <rPr>
        <sz val="10"/>
        <rFont val="Arial"/>
        <family val="2"/>
      </rPr>
      <t xml:space="preserve"> - The agency has a vulnerability management process which is somewhat defined (the frequency of penetration tests that are carried for critical information systems is not defined) and documented
</t>
    </r>
    <r>
      <rPr>
        <b/>
        <sz val="10"/>
        <rFont val="Arial"/>
        <family val="2"/>
      </rPr>
      <t>Yes Gap</t>
    </r>
    <r>
      <rPr>
        <sz val="10"/>
        <rFont val="Arial"/>
        <family val="2"/>
      </rPr>
      <t xml:space="preserve"> - The agency does not have a well defined and documented vulnerability management process</t>
    </r>
  </si>
  <si>
    <t>Due to the lack of a defined Incident Response Structure, the agency is unable to effectively respond and recover from a disruption.</t>
  </si>
  <si>
    <t>The agency has an incident response plan that:
• Provides the agency with a roadmap for implementing its incident response capability;
• Describes the structure and agency of the incident response capability;
• Provides a high-level approach for how the incident response capability fits into the overall org;
• Meets the unique requirements of the agency, which relate to mission, size, structure;
• Defines reportable incidents;
• Provides metrics for measuring the incident response capability;
• Defines the resources and management support needed to effectively maintain and mature an incident response capability;
• Describes the process to communicate incident response plan changes to incident response personnel (identified by name and/or by role); and
• Is reviewed and approved by designated officials on periodic basis to address system/agency changes or problems encountered during plan implementation, execution, or testing.</t>
  </si>
  <si>
    <r>
      <rPr>
        <b/>
        <sz val="10"/>
        <rFont val="Arial"/>
        <family val="2"/>
      </rPr>
      <t>No Gap</t>
    </r>
    <r>
      <rPr>
        <sz val="10"/>
        <rFont val="Arial"/>
        <family val="2"/>
      </rPr>
      <t xml:space="preserve"> - The incident response plan for the agency is well defined
</t>
    </r>
    <r>
      <rPr>
        <b/>
        <sz val="10"/>
        <rFont val="Arial"/>
        <family val="2"/>
      </rPr>
      <t>Partial Gap</t>
    </r>
    <r>
      <rPr>
        <sz val="10"/>
        <rFont val="Arial"/>
        <family val="2"/>
      </rPr>
      <t xml:space="preserve"> - The incident response plan for the agency is somewhat defined (i.e., metrics for measuring the incident response capability are not included)
</t>
    </r>
    <r>
      <rPr>
        <b/>
        <sz val="10"/>
        <rFont val="Arial"/>
        <family val="2"/>
      </rPr>
      <t>Yes Gap</t>
    </r>
    <r>
      <rPr>
        <sz val="10"/>
        <rFont val="Arial"/>
        <family val="2"/>
      </rPr>
      <t xml:space="preserve"> - There is no incident response plan defined for the agency
</t>
    </r>
  </si>
  <si>
    <t>The agency tests the incident response plan, and after an incident has been resolved, lessons learned are documented and communicated with incident response personnel and management and are  incorporated into the existing plan.</t>
  </si>
  <si>
    <r>
      <rPr>
        <b/>
        <sz val="10"/>
        <rFont val="Arial"/>
        <family val="2"/>
      </rPr>
      <t>No Gap</t>
    </r>
    <r>
      <rPr>
        <sz val="10"/>
        <rFont val="Arial"/>
        <family val="2"/>
      </rPr>
      <t xml:space="preserve"> - The agency tests the components of the incident response plan, and after an incident has been resolved, lessons learned are documented and communicated with incident response personnel and management and are incorporated into the existing plan
</t>
    </r>
    <r>
      <rPr>
        <b/>
        <sz val="10"/>
        <rFont val="Arial"/>
        <family val="2"/>
      </rPr>
      <t>Partial Gap</t>
    </r>
    <r>
      <rPr>
        <sz val="10"/>
        <rFont val="Arial"/>
        <family val="2"/>
      </rPr>
      <t xml:space="preserve"> - The agency tests some components of the incident response plan, and after an incident has been resolved, all lessons learned are not documented and are not communicated with incident response personnel and management and are not incorporated into the existing plan
</t>
    </r>
    <r>
      <rPr>
        <b/>
        <sz val="10"/>
        <rFont val="Arial"/>
        <family val="2"/>
      </rPr>
      <t>Yes Gap</t>
    </r>
    <r>
      <rPr>
        <sz val="10"/>
        <rFont val="Arial"/>
        <family val="2"/>
      </rPr>
      <t xml:space="preserve"> - The agency does not conduct any tests as the incident response plan is not defined and as a result of this the exercise to document lessons learnt is not conducted
</t>
    </r>
  </si>
  <si>
    <t xml:space="preserve">The agency has formally documented procedures on how to handle evidence when collected, retained or presented in compliance with state and federal laws provided to security personnel that: 
• Describes the incident handling process for a malware infected machine (e.g., to isolate, make a forensic copy, analyze logs, etc.)
• Provides detailed procedures listing steps for collection and presentation of evidence
• Addresses rules around whether or not evidence can be used in court, quality and completeness of evidence
• Is reviewed and updated by designated officials on a regular basis
Additionally, the agency provides has in-house forensic capabilities in terms of systems and tools (e.g., EnCase), and also has established contacts and contracts for external forensic services when needed.  </t>
  </si>
  <si>
    <r>
      <rPr>
        <b/>
        <sz val="10"/>
        <rFont val="Arial"/>
        <family val="2"/>
      </rPr>
      <t>No Gap</t>
    </r>
    <r>
      <rPr>
        <sz val="10"/>
        <rFont val="Arial"/>
        <family val="2"/>
      </rPr>
      <t xml:space="preserve"> - The agency has well documented procedures which provide a process to handle evidence when it is collected, retained or presented in compliance with state and federal laws
</t>
    </r>
    <r>
      <rPr>
        <b/>
        <sz val="10"/>
        <rFont val="Arial"/>
        <family val="2"/>
      </rPr>
      <t>Partial Gap</t>
    </r>
    <r>
      <rPr>
        <sz val="10"/>
        <rFont val="Arial"/>
        <family val="2"/>
      </rPr>
      <t xml:space="preserve"> - The agency has somewhat documented procedures (i.e., detailed procedures listing steps for collection and presentation of evidence are not defined) which provide a process to handle evidence when it is collected, retained or presented in compliance with state and federal laws
</t>
    </r>
    <r>
      <rPr>
        <b/>
        <sz val="10"/>
        <rFont val="Arial"/>
        <family val="2"/>
      </rPr>
      <t>Yes Gap</t>
    </r>
    <r>
      <rPr>
        <sz val="10"/>
        <rFont val="Arial"/>
        <family val="2"/>
      </rPr>
      <t xml:space="preserve"> - The agency has no documented procedures to provide a process to handle evidence when it is collected, retained or presented in compliance with state and federal laws</t>
    </r>
  </si>
  <si>
    <r>
      <t>L</t>
    </r>
    <r>
      <rPr>
        <sz val="10"/>
        <rFont val="Arial"/>
        <family val="2"/>
      </rPr>
      <t xml:space="preserve"> - There is a low probability of a data leak when the agency handles evidence collected, retained or presented in compliance with state and federal laws provided to security personnel
</t>
    </r>
    <r>
      <rPr>
        <b/>
        <sz val="10"/>
        <rFont val="Arial"/>
        <family val="2"/>
      </rPr>
      <t>M</t>
    </r>
    <r>
      <rPr>
        <sz val="10"/>
        <rFont val="Arial"/>
        <family val="2"/>
      </rPr>
      <t xml:space="preserve"> - There is a moderate probability of a data leak when the agency handles evidence collected, retained or presented not entirely in compliance with state and federal laws provided to security personnel
</t>
    </r>
    <r>
      <rPr>
        <b/>
        <sz val="10"/>
        <rFont val="Arial"/>
        <family val="2"/>
      </rPr>
      <t>H</t>
    </r>
    <r>
      <rPr>
        <sz val="10"/>
        <rFont val="Arial"/>
        <family val="2"/>
      </rPr>
      <t xml:space="preserve"> - There is a high probability of a data leak when the agency handles evidence collected, retained or presented without any compliance with state and federal laws provided to security personnel</t>
    </r>
  </si>
  <si>
    <t xml:space="preserve">The agency has a patch management process that is clearly defined and documented and contains the following:
• Describes the frequency applying new patches to all system components and software updated with latest vendor-supplied security patches
• Describes the process of testing patches in the test environment before they are applied in production
• Describes the process of remediating system flaws and identifying potential side effects on agency information systems before rolling out patches
</t>
  </si>
  <si>
    <r>
      <rPr>
        <b/>
        <sz val="10"/>
        <rFont val="Arial"/>
        <family val="2"/>
      </rPr>
      <t>No Gap</t>
    </r>
    <r>
      <rPr>
        <sz val="10"/>
        <rFont val="Arial"/>
        <family val="2"/>
      </rPr>
      <t xml:space="preserve"> - The agency has a patch management process which is defined and documented
</t>
    </r>
    <r>
      <rPr>
        <b/>
        <sz val="10"/>
        <rFont val="Arial"/>
        <family val="2"/>
      </rPr>
      <t>Partial Gap</t>
    </r>
    <r>
      <rPr>
        <sz val="10"/>
        <rFont val="Arial"/>
        <family val="2"/>
      </rPr>
      <t xml:space="preserve"> - The agency has a patch management process which is somewhat defined (e.g., the process of remediating system flaws and identifying potential side effects on agency information systems before rolling out patches is not defined ) and documented
</t>
    </r>
    <r>
      <rPr>
        <b/>
        <sz val="10"/>
        <rFont val="Arial"/>
        <family val="2"/>
      </rPr>
      <t>Yes Gap</t>
    </r>
    <r>
      <rPr>
        <sz val="10"/>
        <rFont val="Arial"/>
        <family val="2"/>
      </rPr>
      <t xml:space="preserve"> - The agency does not have well defined and documented patch management process
</t>
    </r>
  </si>
  <si>
    <t>The agency has a formal HR compliance policy that:
• Addresses purpose, scope, roles, responsibilities, management commitment, and management responsibilities for hiring new employees, contractors and third parties
• Describes formal sanctions for personnel failing to comply with established information security policies and procedures</t>
  </si>
  <si>
    <t xml:space="preserve">The agency assign a risk designation to all positions based on the types of information they will be handling, theses positions are reviewed on periodic basis. Before access is given to information systems employees undergo training and are required to sign a security agreement outlining their responsibilities for the protection of facilities, systems, data. There are also special arrangements with third parties for contractors that handle sensitive information, who also undergo training. </t>
  </si>
  <si>
    <t>During the initial employment process, the agency defines security responsibilities for candidates, and performs candidate screening based on roles and responsibilities.</t>
  </si>
  <si>
    <t>If an employee / contractor is terminated, the agency has a process(as) in place through which the employee / contractor does not retain access to systems, data, facilities, and assets.</t>
  </si>
  <si>
    <t xml:space="preserve">The agency has documented information system security training activities and records training for legal / regulatory requirements. Information system security training  and awareness is provided to all employees on an annual basis, and the information security group receives training on a continuous basis on topics including incident management and reporting procedures. The effectiveness of training and awareness is measured after an employee completes an information system security training, the employee is required to take an exam to determine their knowledge of the content. Additionally, access to information is restricted to an employee, until the employee undergoes training and certifying that user understands his or her responsibilities in regards to information security. </t>
  </si>
  <si>
    <t>The agency includes aspects of information security awareness in the orientation process, and provides on-going communication (either through notification methods or periodic trainings) regarding information security.</t>
  </si>
  <si>
    <t xml:space="preserve">The agency has developed a training curriculum for users (i.e., employees, temporary employees, vendors, service providers) which includes courses on security and privacy awareness / information security, and contains different level of awareness and training based on target audience (e.g., general awareness 101 for all, secure coding training for developers)
</t>
  </si>
  <si>
    <t>The agency's access control policy also contains user access rights that: 
• Describes how access reviews are conducted on a periodic basis to reflect user needs / changes on user role, and include the removal / disabling of accounts
• Describes how accounts with expired / disabled passwords reviewed on a periodic basis</t>
  </si>
  <si>
    <r>
      <rPr>
        <b/>
        <sz val="10"/>
        <rFont val="Arial"/>
        <family val="2"/>
      </rPr>
      <t>No Gap -</t>
    </r>
    <r>
      <rPr>
        <sz val="10"/>
        <rFont val="Arial"/>
        <family val="2"/>
      </rPr>
      <t xml:space="preserve"> The agency has well defined user access reviews that occur on a periodic basis
</t>
    </r>
    <r>
      <rPr>
        <b/>
        <sz val="10"/>
        <rFont val="Arial"/>
        <family val="2"/>
      </rPr>
      <t xml:space="preserve">
Partial Gap - </t>
    </r>
    <r>
      <rPr>
        <sz val="10"/>
        <rFont val="Arial"/>
        <family val="2"/>
      </rPr>
      <t xml:space="preserve">The agency has somewhat defined user access reviews (e.g., access reviews are not conducted on a periodic basis to reflect user needs / changes on user role, and include the removal / disabling of accounts)
</t>
    </r>
    <r>
      <rPr>
        <b/>
        <sz val="10"/>
        <rFont val="Arial"/>
        <family val="2"/>
      </rPr>
      <t>Yes Gap -</t>
    </r>
    <r>
      <rPr>
        <sz val="10"/>
        <rFont val="Arial"/>
        <family val="2"/>
      </rPr>
      <t xml:space="preserve"> There are no user access reviews performed</t>
    </r>
  </si>
  <si>
    <t>The agency has an access control policy that:
• Provides guidance on access definitions, roles, profiles, for determine business requirements for access and associated approvals;
• Describes how access is defined based on role based access (RBAC) framework
• Describes the governance process to approve, change, update the RBAC definitions and processes
• Describes regulatory and segregation of duties requirements
• Describes the process for handling exceptions to RBAC
• Describes the process for defining access requirements for non-user accounts
• Defines how access to applications that contain sensitive data (PII) is controlled
• Defines what is considered "privileged access"
• Describes the life cycle of privileged access (user and non-user), and cover access request, approval, provisioning/de-provisioning, disabling, password requirements</t>
  </si>
  <si>
    <r>
      <rPr>
        <b/>
        <sz val="10"/>
        <rFont val="Arial"/>
        <family val="2"/>
      </rPr>
      <t>No Gap</t>
    </r>
    <r>
      <rPr>
        <sz val="10"/>
        <rFont val="Arial"/>
        <family val="2"/>
      </rPr>
      <t xml:space="preserve"> - The agency has a well defined access control policy
</t>
    </r>
    <r>
      <rPr>
        <b/>
        <sz val="10"/>
        <rFont val="Arial"/>
        <family val="2"/>
      </rPr>
      <t>Partial Gap</t>
    </r>
    <r>
      <rPr>
        <sz val="10"/>
        <rFont val="Arial"/>
        <family val="2"/>
      </rPr>
      <t xml:space="preserve"> - The access control policy for the agency is somewhat defined (e.g., access is not defined based on a role based access (RBAC) framework)
</t>
    </r>
    <r>
      <rPr>
        <b/>
        <sz val="10"/>
        <rFont val="Arial"/>
        <family val="2"/>
      </rPr>
      <t>Yes Gap</t>
    </r>
    <r>
      <rPr>
        <sz val="10"/>
        <rFont val="Arial"/>
        <family val="2"/>
      </rPr>
      <t xml:space="preserve"> - There is no access control policy</t>
    </r>
  </si>
  <si>
    <t>The agency has a formal authorization procedure / process for assigning privileged access rights, and only security group managers have the responsibility for assigning privileged access rights.</t>
  </si>
  <si>
    <r>
      <rPr>
        <b/>
        <sz val="10"/>
        <rFont val="Arial"/>
        <family val="2"/>
      </rPr>
      <t>No Gap</t>
    </r>
    <r>
      <rPr>
        <sz val="10"/>
        <rFont val="Arial"/>
        <family val="2"/>
      </rPr>
      <t xml:space="preserve"> - The agency has a formal authorization procedure / process for assigning privileged access rights
</t>
    </r>
    <r>
      <rPr>
        <b/>
        <sz val="10"/>
        <rFont val="Arial"/>
        <family val="2"/>
      </rPr>
      <t>Partial Gap</t>
    </r>
    <r>
      <rPr>
        <sz val="10"/>
        <rFont val="Arial"/>
        <family val="2"/>
      </rPr>
      <t xml:space="preserve"> - The agency has a somewhat formal authorization procedure / process for assigning privileged access rights
</t>
    </r>
    <r>
      <rPr>
        <b/>
        <sz val="10"/>
        <rFont val="Arial"/>
        <family val="2"/>
      </rPr>
      <t>Yes Gap</t>
    </r>
    <r>
      <rPr>
        <sz val="10"/>
        <rFont val="Arial"/>
        <family val="2"/>
      </rPr>
      <t xml:space="preserve"> - The agency does not have a formal authorization procedure / process for assigning privileged access rights</t>
    </r>
  </si>
  <si>
    <t xml:space="preserve">The agency classify applications / databases / systems / networks based on sensitive information, security zones, has security requirements based on zones, and has implemented appropriate access controls  to prevent unauthorized and unintended information transfer via shared system resources.
</t>
  </si>
  <si>
    <r>
      <rPr>
        <b/>
        <sz val="10"/>
        <rFont val="Arial"/>
        <family val="2"/>
      </rPr>
      <t>No Gap</t>
    </r>
    <r>
      <rPr>
        <sz val="10"/>
        <rFont val="Arial"/>
        <family val="2"/>
      </rPr>
      <t xml:space="preserve"> - The agency has implemented appropriate access controls to prevent unauthorized and unintended information transfer via shared system resources
</t>
    </r>
    <r>
      <rPr>
        <b/>
        <sz val="10"/>
        <rFont val="Arial"/>
        <family val="2"/>
      </rPr>
      <t>Partial Gap</t>
    </r>
    <r>
      <rPr>
        <sz val="10"/>
        <rFont val="Arial"/>
        <family val="2"/>
      </rPr>
      <t xml:space="preserve"> - The agency has implemented some access controls (e.g., access is not restricted to sensitive information zones for unauthorized users) to prevent unauthorized and unintended information transfer via shared system resources
</t>
    </r>
    <r>
      <rPr>
        <b/>
        <sz val="10"/>
        <rFont val="Arial"/>
        <family val="2"/>
      </rPr>
      <t>Yes Gap</t>
    </r>
    <r>
      <rPr>
        <sz val="10"/>
        <rFont val="Arial"/>
        <family val="2"/>
      </rPr>
      <t xml:space="preserve"> - The agency has not implemented any access controls to prevent unauthorized and unintended information transfer via shared system resources
</t>
    </r>
  </si>
  <si>
    <t>The agency utilizes secure authentication methods for authenticating external / remote access connection (e.g., VPN access, Citrix access, administrative function access and vendor access). Multi-factor authentication in place for remote access to sensitive information, and non-user accounts (i.e. administrator accounts) are not permitted to have remote access to the network. Vendor and/or third-party remote access accounts are monitored and restricted to non-sensitive information.</t>
  </si>
  <si>
    <r>
      <rPr>
        <b/>
        <sz val="10"/>
        <rFont val="Arial"/>
        <family val="2"/>
      </rPr>
      <t>No Gap</t>
    </r>
    <r>
      <rPr>
        <sz val="10"/>
        <rFont val="Arial"/>
        <family val="2"/>
      </rPr>
      <t xml:space="preserve"> - The agency utilizes secure authentication methods for authenticating external / remote access connection
</t>
    </r>
    <r>
      <rPr>
        <b/>
        <sz val="10"/>
        <rFont val="Arial"/>
        <family val="2"/>
      </rPr>
      <t>Partial Gap</t>
    </r>
    <r>
      <rPr>
        <sz val="10"/>
        <rFont val="Arial"/>
        <family val="2"/>
      </rPr>
      <t xml:space="preserve"> - The agency utilizes somewhat secure authentication methods for authenticating external / remote access connection
</t>
    </r>
    <r>
      <rPr>
        <b/>
        <sz val="10"/>
        <rFont val="Arial"/>
        <family val="2"/>
      </rPr>
      <t>Yes Gap</t>
    </r>
    <r>
      <rPr>
        <sz val="10"/>
        <rFont val="Arial"/>
        <family val="2"/>
      </rPr>
      <t xml:space="preserve"> - The agency does not utilize secure authentication methods for authenticating external / remote access connection
</t>
    </r>
  </si>
  <si>
    <t>The agency access control policy that also contains authentication that: 
• Incorporates elements for authentication to ensure the process for a secure log-on procedure
• Describes password parameters (e.g., Minimum password length, password complexity, maximum password age, account lockout (maximum number of unsuccessful logon attempts), and password history)
• Describes the process for validating a user's identity prior to providing access (i.e., during initial provisioning and password resets)
• Describes the process / procedure for communicating passwords to users requiring access (e.g., New users requiring a first-time password, existing Users requiring a password reset)
• Describes the automated system used for passwords that are generated / reset by either a Help Desk or an administrator</t>
  </si>
  <si>
    <r>
      <rPr>
        <b/>
        <sz val="10"/>
        <rFont val="Arial"/>
        <family val="2"/>
      </rPr>
      <t>No Gap</t>
    </r>
    <r>
      <rPr>
        <sz val="10"/>
        <rFont val="Arial"/>
        <family val="2"/>
      </rPr>
      <t xml:space="preserve"> - The agency's access control policy, comprising of authentication procedures, is well defined
</t>
    </r>
    <r>
      <rPr>
        <b/>
        <sz val="10"/>
        <rFont val="Arial"/>
        <family val="2"/>
      </rPr>
      <t>Partial Gap</t>
    </r>
    <r>
      <rPr>
        <sz val="10"/>
        <rFont val="Arial"/>
        <family val="2"/>
      </rPr>
      <t xml:space="preserve"> - The agency's access control policy, comprising of authentication procedures, is somewhat (e.g., lack of password parameters definitions) defined
</t>
    </r>
    <r>
      <rPr>
        <b/>
        <sz val="10"/>
        <rFont val="Arial"/>
        <family val="2"/>
      </rPr>
      <t>Yes Gap</t>
    </r>
    <r>
      <rPr>
        <sz val="10"/>
        <rFont val="Arial"/>
        <family val="2"/>
      </rPr>
      <t xml:space="preserve"> - The agency's access control policy, comprising of authentication procedures, is not defined</t>
    </r>
  </si>
  <si>
    <t>The agency's access control policy also contains emergency access that: 
• Defines what is considered "emergency", what is the historical frequency, who uses it, how it is revoked;
• Describes processes exist for obtaining emergency access;
• Provides the pre-defined list of commands / actions that can be performed during emergency situations;
• Describes the types of users (i.e. technical support personnel, system administrators, database administrators) that are provided with emergency access;
• Describes the  emergency IDs or individual user IDs utilized for access in emergency situations; and
• Is logged, reviewed, and approved by administration personnel from the information security group.</t>
  </si>
  <si>
    <r>
      <rPr>
        <b/>
        <sz val="10"/>
        <rFont val="Arial"/>
        <family val="2"/>
      </rPr>
      <t xml:space="preserve">No Gap - </t>
    </r>
    <r>
      <rPr>
        <sz val="10"/>
        <rFont val="Arial"/>
        <family val="2"/>
      </rPr>
      <t xml:space="preserve">The agency has well defined emergency access  procedures 
</t>
    </r>
    <r>
      <rPr>
        <b/>
        <sz val="10"/>
        <rFont val="Arial"/>
        <family val="2"/>
      </rPr>
      <t>Partial Gap -</t>
    </r>
    <r>
      <rPr>
        <sz val="10"/>
        <rFont val="Arial"/>
        <family val="2"/>
      </rPr>
      <t xml:space="preserve"> The agency has somewhat defined emergency access (e.g., emergency access is not logged, reviewed, and approved by administration personnel from the information security group) procedures 
</t>
    </r>
    <r>
      <rPr>
        <b/>
        <sz val="10"/>
        <rFont val="Arial"/>
        <family val="2"/>
      </rPr>
      <t xml:space="preserve">
Yes Gap - </t>
    </r>
    <r>
      <rPr>
        <sz val="10"/>
        <rFont val="Arial"/>
        <family val="2"/>
      </rPr>
      <t xml:space="preserve">There is no emergency access procedures </t>
    </r>
  </si>
  <si>
    <t>The agency life cycle of account management for each account type (i.e., general user, privileged user, system account, remote access, etc.) consists of:
• Access Request (e.g., documented)
• Access Approval (e.g., is access approved by business owner (or pre-approved role), are data / app owners defined)
• Access Provisioning/De-provisioning (e.g., how is access provisions (manual, automated), how is access terminated)
• Access Review &amp; Certification (e.g., is access reviewed for critical systems/access (i.e., important applications, administrator level privileges)</t>
  </si>
  <si>
    <r>
      <rPr>
        <b/>
        <sz val="10"/>
        <rFont val="Arial"/>
        <family val="2"/>
      </rPr>
      <t>No Gap</t>
    </r>
    <r>
      <rPr>
        <sz val="10"/>
        <rFont val="Arial"/>
        <family val="2"/>
      </rPr>
      <t xml:space="preserve"> - The agency has a well defined life cycle of account management process for each account type
</t>
    </r>
    <r>
      <rPr>
        <b/>
        <sz val="10"/>
        <rFont val="Arial"/>
        <family val="2"/>
      </rPr>
      <t>Partial Gap</t>
    </r>
    <r>
      <rPr>
        <sz val="10"/>
        <rFont val="Arial"/>
        <family val="2"/>
      </rPr>
      <t xml:space="preserve"> - The agency has a somewhat defined life cycle of account management process for each account type
</t>
    </r>
    <r>
      <rPr>
        <b/>
        <sz val="10"/>
        <rFont val="Arial"/>
        <family val="2"/>
      </rPr>
      <t>Yes Gap</t>
    </r>
    <r>
      <rPr>
        <sz val="10"/>
        <rFont val="Arial"/>
        <family val="2"/>
      </rPr>
      <t xml:space="preserve"> - The agency does not have a defined life cycle of account management process for each account type</t>
    </r>
  </si>
  <si>
    <t>The agency's access control policy also contains identity management that: 
• Clearly defined, documented, disseminated and updated policy and procedures around Identification and authentication to facilitate implementing identification and authentication security controls
• Describes verifiable unique ID's are required for all types of users including technical support personnel, operators, network administrators, system programmers, database administrators, and system accounts
• Provides the standard mechanism by which user ID's can be linked to a particular employee, contractor, or third party, including ownership of "non-user" accounts
• Describes the process for shared user IDs, is approval by management documented and there are additional controls are required to maintain accountability
• Describes the Segregation of Duties (SOD) process and how access if provided to systems that are significantly critical
• Describes the Segregation of Duties (SOD) reviews or assessments that are performed on an annual basis for critical applications and systems
• Describes the process for instances where SOD conflict is inevitable (e.g. functions are designated to a small number of users due to size constraints), and additional mitigating controls considered (e.g. monitored)
• Describes how access is segregated between developers and operations staff maintained</t>
  </si>
  <si>
    <r>
      <rPr>
        <b/>
        <sz val="10"/>
        <rFont val="Arial"/>
        <family val="2"/>
      </rPr>
      <t xml:space="preserve">No Gap - </t>
    </r>
    <r>
      <rPr>
        <sz val="10"/>
        <rFont val="Arial"/>
        <family val="2"/>
      </rPr>
      <t xml:space="preserve">The agency has a well defined identity management process
</t>
    </r>
    <r>
      <rPr>
        <b/>
        <sz val="10"/>
        <rFont val="Arial"/>
        <family val="2"/>
      </rPr>
      <t>Partial Gap -</t>
    </r>
    <r>
      <rPr>
        <sz val="10"/>
        <rFont val="Arial"/>
        <family val="2"/>
      </rPr>
      <t xml:space="preserve"> The agency has a somewhat (e.g., the lack of Segregation of Duties (SOD) process) defined identity management process
</t>
    </r>
    <r>
      <rPr>
        <b/>
        <sz val="10"/>
        <rFont val="Arial"/>
        <family val="2"/>
      </rPr>
      <t>Yes Gap -</t>
    </r>
    <r>
      <rPr>
        <sz val="10"/>
        <rFont val="Arial"/>
        <family val="2"/>
      </rPr>
      <t xml:space="preserve"> The agency does not have a defined  identity management process</t>
    </r>
  </si>
  <si>
    <t>The agency has configured the operating systems to shut down inactive sessions after a defined period of inactivity, and the system remains in session lock until the user re-establishes access.</t>
  </si>
  <si>
    <t xml:space="preserve">The agency utilizes system utility programs that can override security (""Run As"" in Windows, SUDO in UNIX, Mainframe Utilities, Change Management Tools), however, there are security controls (e.g., authorization processes, limitation on availability of system utilities, disablement of certain system utilities, logging of use of system utilities, denial of access to system utilities to non-privileged users) in place to prevent the misuse of utility programs.  
</t>
  </si>
  <si>
    <r>
      <rPr>
        <b/>
        <sz val="10"/>
        <rFont val="Arial"/>
        <family val="2"/>
      </rPr>
      <t>No Gap</t>
    </r>
    <r>
      <rPr>
        <sz val="10"/>
        <rFont val="Arial"/>
        <family val="2"/>
      </rPr>
      <t xml:space="preserve"> - The agency restricts access to system utility programs to only privileged user accounts that can over ride security
</t>
    </r>
    <r>
      <rPr>
        <b/>
        <sz val="10"/>
        <rFont val="Arial"/>
        <family val="2"/>
      </rPr>
      <t>Partial Gap</t>
    </r>
    <r>
      <rPr>
        <sz val="10"/>
        <rFont val="Arial"/>
        <family val="2"/>
      </rPr>
      <t xml:space="preserve"> - The agency places limitations on the types of system utility programs that user can access; however, there are no access restrictions
</t>
    </r>
    <r>
      <rPr>
        <b/>
        <sz val="10"/>
        <rFont val="Arial"/>
        <family val="2"/>
      </rPr>
      <t>Yes Gap</t>
    </r>
    <r>
      <rPr>
        <sz val="10"/>
        <rFont val="Arial"/>
        <family val="2"/>
      </rPr>
      <t xml:space="preserve"> - The agency does not place imitations on the types system utility programs that can be installed, and does not place access restrictions</t>
    </r>
  </si>
  <si>
    <t xml:space="preserve">In the event of a disaster, the agency can obtain media backups from a secure off-site facility that will be taken to the alternate / back-up site, and the process is tested on a periodic basis as part of the contingency plan.
</t>
  </si>
  <si>
    <t>The agency has a formally documented contingency planning policy that:
• Addresses purpose, scope, roles, responsibilities, management commitment, coordination among agency entities
• Describes procedures for responding to an emergency or other occurrences that damage critical systems
• Provides an alternate storage site including necessary agreements to permit the storage and recovery of information system backup information
• Describes procedures to enable continuation of critical business processes while operating in emergency mode?</t>
  </si>
  <si>
    <t>An agency's BCM Program is not effectively delivered since it does not have a process for identifying and delivering the BCM training requirements of relevant participants and evaluating the effectiveness of its delivery.</t>
  </si>
  <si>
    <t>The agency has a plan / process around training of personnel in their contingency roles and responsibilities with respect to the information system, and performs the training on an annual basis.</t>
  </si>
  <si>
    <t>An agency is unable to determine and document the impact of a disruption to the activities that support its key products and services since a Business Impact Analysis has not been conducted.</t>
  </si>
  <si>
    <t>The agency has performed a Business Impact Analysis (BIA) to determine the criticality and priority in terms of RTO (recovery time objective) and RPO (recovery point objective - data loss tolerance).</t>
  </si>
  <si>
    <r>
      <rPr>
        <b/>
        <sz val="10"/>
        <rFont val="Arial"/>
        <family val="2"/>
      </rPr>
      <t>No Gap</t>
    </r>
    <r>
      <rPr>
        <sz val="10"/>
        <rFont val="Arial"/>
        <family val="2"/>
      </rPr>
      <t xml:space="preserve"> - The agency has performed a Business Impact Analysis (BIA) to determine the criticality and priority in terms of Recovery Time Objective (RTO) and Recovery Point Objective (RPO)
</t>
    </r>
    <r>
      <rPr>
        <b/>
        <sz val="10"/>
        <rFont val="Arial"/>
        <family val="2"/>
      </rPr>
      <t>Partial Gap</t>
    </r>
    <r>
      <rPr>
        <sz val="10"/>
        <rFont val="Arial"/>
        <family val="2"/>
      </rPr>
      <t xml:space="preserve"> - The agency has conducted a partial BIA (e.g., only critical systems are defined) to determine the criticality of systems
</t>
    </r>
    <r>
      <rPr>
        <b/>
        <sz val="10"/>
        <rFont val="Arial"/>
        <family val="2"/>
      </rPr>
      <t>Yes Gap</t>
    </r>
    <r>
      <rPr>
        <sz val="10"/>
        <rFont val="Arial"/>
        <family val="2"/>
      </rPr>
      <t xml:space="preserve"> - The agency has not conducted a BIA
</t>
    </r>
  </si>
  <si>
    <r>
      <rPr>
        <b/>
        <sz val="10"/>
        <rFont val="Calibri"/>
        <family val="2"/>
      </rPr>
      <t>L</t>
    </r>
    <r>
      <rPr>
        <sz val="10"/>
        <rFont val="Calibri"/>
        <family val="2"/>
      </rPr>
      <t xml:space="preserve"> - The agency is likely to have shorter RTOs and RPOs due to a comprehensive BIA
</t>
    </r>
    <r>
      <rPr>
        <b/>
        <sz val="10"/>
        <rFont val="Calibri"/>
        <family val="2"/>
      </rPr>
      <t xml:space="preserve">M - </t>
    </r>
    <r>
      <rPr>
        <sz val="10"/>
        <rFont val="Calibri"/>
        <family val="2"/>
      </rPr>
      <t xml:space="preserve">The agency is likely to have moderate RTOs (less than one day) and RPOs (e.g., moderate data loss tolerance) due to a partial BIA (e.g., only critical systems are defined)
</t>
    </r>
    <r>
      <rPr>
        <b/>
        <sz val="10"/>
        <rFont val="Calibri"/>
        <family val="2"/>
      </rPr>
      <t xml:space="preserve">H - </t>
    </r>
    <r>
      <rPr>
        <sz val="10"/>
        <rFont val="Calibri"/>
        <family val="2"/>
      </rPr>
      <t xml:space="preserve">The agency is likely to have large RTOs (more than one day) and RPOs (e.g., low data loss tolerance) due to the lack of a BIA
</t>
    </r>
  </si>
  <si>
    <t xml:space="preserve">The agency has a disaster recovery plan that is formally documented, and the following activities are performed on a based on the risk ranking of system / application criticality:
• Testing of Disaster Recovery Plan
• Assessment of Disaster Recovery Plan
• Maintenance
• Security Vulnerabilities identified / removed from the testing phases
The agency determines the frequency with which the disaster recovery plan is tested, re-assessed, and maintained based on a risk ranking of the system / application:
• HIGH RISK = 6 months
• MEDIUM RISK = 12 months
• LOW RISK = 18 months
</t>
  </si>
  <si>
    <t>The agency has processes and procedures that allow the information systems to be recovered and reconstituted to a known state after a disruption, compromise, or failure. There is also a fault redundant architecture designed and implemented based on the required capacity and performance taking into account aspects such as normal workloads, contingencies, storage requirements, availability, capacity and performance of individual IT resources.</t>
  </si>
  <si>
    <t xml:space="preserve">The agency maintains a documented Data Backup and Storage Policy / Standard that is communicated to the required personnel, and identifies and applies security requirements to protecting data backups.
</t>
  </si>
  <si>
    <t xml:space="preserve">The agency has documented procedures / processes for protecting the different types of data (restricted, confidential, internal use, and public), and utilize encryption / secure methods in storage of backup data to transportable media (tapes, CD Rooms). Information that is transfer to an off-site storage locations (that the agency transfers backup tapes to) is encrypted and stored in a locked box when it is being transported off-site.
The agency also leverages cloud providers for backups (including workstation/laptop backups) of public information. 
</t>
  </si>
  <si>
    <t>The agency has a contingency plan for the information system that:
• Identifies essential missions and business functions and associated contingency requirements
• Provides recovery objectives, restoration priorities, and metrics
• Addresses contingency roles, responsibilities, assigned individuals with contact information
• Addresses maintaining essential missions and business functions despite an information system disruption, compromise, or failure
• Addresses eventual, full information system restoration without deterioration of the security measures originally planned and implemented
• Is tested on periodic basis to determine the plan's effectiveness and the agency's readiness to execute the plan
• Is reviewed and approved by designated officials within the agency on periodic basis to address changes to the agency, information system, or environment of operation and problems encountered during contingency plan implementation, execution, or testing</t>
  </si>
  <si>
    <t>The agency has implemented security controls for the protection of secure areas, including surveillance technologies / equipment for monitoring and controls over access to remote locations storing sensitive equipment, data.</t>
  </si>
  <si>
    <t xml:space="preserve">The agency maintains a current listing of personnel with access to sensitive areas is reviewed periodically in terms of knowledge of door codes, access badges, physical keys.
</t>
  </si>
  <si>
    <t>The agency has a documented physical and environmental protection policy and procedures that includes:
• Computers, workstations, network devices, physical file storage;
• Printers that print sensitive information, utility/power cabinets, cabling;
• Use fire-suppression systems in the data center;
• A raised floor for the data center to in case of floods; 
• Short-term uninterruptible power supply (UPS) to facilitate an orderly shutdown of the information system in the event of a primary power source loss; and
• Adequate cooling of the data center.</t>
  </si>
  <si>
    <t xml:space="preserve">The agency has the capability of shutting off power to the information system or individual system components in emergency situations. The emergency shutoff switches or devices are placed at convenient location to facilitate safe and easy access for personnel, and are protected from unauthorized activation. </t>
  </si>
  <si>
    <t xml:space="preserve">The agency has policies for the removal of property outside of the premises that include the authorization required to remove equipment, information or software off-site, and the process in place where equipment is logged out and logged back in when returned.
</t>
  </si>
  <si>
    <t>The agency has formal, documented physical and environmental protection policy that addresses purpose, scope, roles, responsibilities, management commitment, coordination among agency entities, and compliance. The policy defines physical access controls for protection of sensitive information, provide how is access to information systems restricted to authorized individuals, and defines visitor access to secure areas.</t>
  </si>
  <si>
    <t>The agency has a documented policy available for user's responsibilities and expected behavior with regard to information and information system usage. Users are required to sign an acknowledgment form indicating that they have read, understand, and agree to abide by the rules of behavior, before access is granted. The policy also contains documented procedure which address the steps that will be taken when user responsibilities are violated.</t>
  </si>
  <si>
    <t>The agency has procedures in place that specify when and by whom authorities (e.g., law enforcement, supervisory authorities) should be contacted, and how identified information security incidents should be reported in a timely manner if it is suspected that laws may have been broken. The procedures contain a listing with names and contact information of the appropriate authorities, which is verified annually.</t>
  </si>
  <si>
    <t xml:space="preserve">The agency regularly checks information systems for compliance with security standards using automated tools that report and track potential violations. </t>
  </si>
  <si>
    <t xml:space="preserve">The agency has formal, documented audit and accountability policy and procedures that address the purpose, scope, roles, responsibilities, management commitment, coordination among agency entities, and compliance.
Additionally, the agency has periodic compliance and metric reports that are based on business and regulatory requirements, and are reviewed by key stakeholders. </t>
  </si>
  <si>
    <t>Occurrence once a month or more frequent for the agency; occurrence is relatively frequent. The control environment is not well understood, it is not documented, there has been no testing and/or assessments within the last six months.</t>
  </si>
  <si>
    <t>Occurrence between 1 month and 3 years for the agency; occurrence is relatively infrequent. The control environment is defined and is based on operationalized controls, it is somewhat documented, there has been testing and/or assessments within the last year.</t>
  </si>
  <si>
    <t xml:space="preserve">Occurrence greater than 3 years for the agency; occurrence is very rare. The control environment is well defined and is based on multi-layered controls, it is well documented, there has been testing and/or assessments within the last six months, and it has been independently audited by risk, compliance or internal audit within the last year. </t>
  </si>
  <si>
    <t>The process of identifying risks which threaten an agency and responding to them.</t>
  </si>
  <si>
    <t>Data that an agency will have which is used to conduct business.  An information asset may consist of any subset or complete body of data.</t>
  </si>
  <si>
    <t>The process of identifying risks to an agency and taking steps to mitigate them.</t>
  </si>
  <si>
    <t>Corporate structure, policy guidance and performance metrics establish decision rights and accountability.  It establishes the entity’s risk culture and philosophy regarding risk management.  It considers all aspects of how the agency’s actions may affect its risk culture.</t>
  </si>
  <si>
    <t>Standards aligned administrative, management, technical and operational practices.  It includes policies and procedures that help ensure that the risk responses, as well as other entity directives, are carried out.  It includes application and general information technology controls and occurs throughout the agency, at all levels and in all functions.</t>
  </si>
  <si>
    <t xml:space="preserve">Consistent information capture, dissemination and training across the enterprise.  The Management identifies, captures, and communicates pertinent information in a form and timeframe that enables people to carry out their responsibilities.  Communication occurs in a broader sense, flowing down, across, and up the agency. </t>
  </si>
  <si>
    <t>General Questions</t>
  </si>
  <si>
    <t>#</t>
  </si>
  <si>
    <t>The agency has a risk management program in, based on published standards approach (e.g., NIST 800-30),  performs risk assessments on an annual basis, has and implements appropriate mitigation strategies to address the identified risk based on agency requirements.</t>
  </si>
  <si>
    <t>Is ISO 27001 an approriate security standard?</t>
  </si>
  <si>
    <t>Questions</t>
  </si>
  <si>
    <t>Example</t>
  </si>
  <si>
    <t>FOR THE STATE OF SOUTH CAROLINA INTERNAL USE ONLY (VERSION 1.0)</t>
  </si>
  <si>
    <r>
      <rPr>
        <b/>
        <sz val="18"/>
        <color indexed="9"/>
        <rFont val="Arial"/>
        <family val="2"/>
      </rPr>
      <t>State of South Carolina</t>
    </r>
    <r>
      <rPr>
        <b/>
        <sz val="14"/>
        <color indexed="9"/>
        <rFont val="Arial"/>
        <family val="2"/>
      </rPr>
      <t xml:space="preserve">
</t>
    </r>
    <r>
      <rPr>
        <b/>
        <sz val="12"/>
        <color indexed="9"/>
        <rFont val="Arial"/>
        <family val="2"/>
      </rPr>
      <t>Information Security Enterprise Risk Assessment Framework: Self-Assessment Tool
Last Update On: October 2013</t>
    </r>
  </si>
  <si>
    <r>
      <t xml:space="preserve">Please send questions and comments to 
</t>
    </r>
    <r>
      <rPr>
        <b/>
        <u/>
        <sz val="10"/>
        <color rgb="FF0070C0"/>
        <rFont val="Arial"/>
        <family val="2"/>
      </rPr>
      <t>dougd@cio.sc.gov</t>
    </r>
    <r>
      <rPr>
        <sz val="10"/>
        <rFont val="Arial"/>
        <family val="2"/>
      </rPr>
      <t xml:space="preserve"> with the Subject 
</t>
    </r>
    <r>
      <rPr>
        <b/>
        <sz val="10"/>
        <rFont val="Arial"/>
        <family val="2"/>
      </rPr>
      <t>“Information Security Self-Assessment  Tool”</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</si>
</sst>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m\ d\,\ yyyy"/>
  </numFmts>
  <fonts count="79"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u/>
      <sz val="6.95"/>
      <color indexed="12"/>
      <name val="Calibri"/>
      <family val="2"/>
    </font>
    <font>
      <sz val="9"/>
      <color indexed="8"/>
      <name val="Calibri"/>
      <family val="2"/>
    </font>
    <font>
      <b/>
      <sz val="11"/>
      <name val="Calibri"/>
      <family val="2"/>
    </font>
    <font>
      <sz val="11"/>
      <name val="Calibri"/>
      <family val="2"/>
    </font>
    <font>
      <b/>
      <sz val="11"/>
      <name val="Calibri"/>
      <family val="2"/>
    </font>
    <font>
      <sz val="11"/>
      <name val="Calibri"/>
      <family val="2"/>
    </font>
    <font>
      <sz val="10"/>
      <name val="Calibri"/>
      <family val="2"/>
    </font>
    <font>
      <sz val="10"/>
      <color indexed="8"/>
      <name val="Calibri"/>
      <family val="2"/>
    </font>
    <font>
      <b/>
      <sz val="10"/>
      <color indexed="8"/>
      <name val="Calibri"/>
      <family val="2"/>
    </font>
    <font>
      <b/>
      <sz val="10"/>
      <name val="Calibri"/>
      <family val="2"/>
    </font>
    <font>
      <sz val="11"/>
      <color indexed="8"/>
      <name val="Calibri"/>
      <family val="2"/>
    </font>
    <font>
      <sz val="9"/>
      <color indexed="8"/>
      <name val="Calibri"/>
      <family val="2"/>
    </font>
    <font>
      <sz val="11"/>
      <color indexed="8"/>
      <name val="Calibri"/>
      <family val="2"/>
    </font>
    <font>
      <b/>
      <sz val="10"/>
      <color indexed="9"/>
      <name val="Arial"/>
      <family val="2"/>
    </font>
    <font>
      <sz val="10"/>
      <color indexed="8"/>
      <name val="Arial"/>
      <family val="2"/>
    </font>
    <font>
      <sz val="10"/>
      <name val="Arial"/>
      <family val="2"/>
    </font>
    <font>
      <b/>
      <sz val="10"/>
      <color indexed="56"/>
      <name val="Calibri"/>
      <family val="2"/>
    </font>
    <font>
      <b/>
      <sz val="10"/>
      <color indexed="9"/>
      <name val="Calibri"/>
      <family val="2"/>
    </font>
    <font>
      <b/>
      <sz val="10"/>
      <name val="Arial"/>
      <family val="2"/>
    </font>
    <font>
      <sz val="10"/>
      <name val="Arial"/>
      <family val="2"/>
    </font>
    <font>
      <sz val="10"/>
      <name val="Times New Roman"/>
      <family val="1"/>
    </font>
    <font>
      <i/>
      <sz val="10"/>
      <name val="Times New Roman"/>
      <family val="1"/>
    </font>
    <font>
      <sz val="10"/>
      <name val="MS Sans Serif"/>
      <family val="2"/>
    </font>
    <font>
      <b/>
      <sz val="10"/>
      <name val="MS Sans Serif"/>
      <family val="2"/>
    </font>
    <font>
      <b/>
      <sz val="10"/>
      <color indexed="10"/>
      <name val="Arial"/>
      <family val="2"/>
    </font>
    <font>
      <b/>
      <sz val="14"/>
      <color indexed="9"/>
      <name val="Arial"/>
      <family val="2"/>
    </font>
    <font>
      <sz val="9"/>
      <name val="Arial"/>
      <family val="2"/>
    </font>
    <font>
      <b/>
      <sz val="18"/>
      <color indexed="9"/>
      <name val="Arial"/>
      <family val="2"/>
    </font>
    <font>
      <b/>
      <sz val="11"/>
      <name val="Arial"/>
      <family val="2"/>
    </font>
    <font>
      <b/>
      <sz val="12"/>
      <color indexed="9"/>
      <name val="Arial"/>
      <family val="2"/>
    </font>
    <font>
      <b/>
      <sz val="14"/>
      <color indexed="9"/>
      <name val="Arial"/>
      <family val="2"/>
    </font>
    <font>
      <b/>
      <sz val="12"/>
      <color indexed="9"/>
      <name val="Arial"/>
      <family val="2"/>
    </font>
    <font>
      <b/>
      <sz val="18"/>
      <name val="Cambria"/>
      <family val="2"/>
    </font>
    <font>
      <u/>
      <sz val="7.5"/>
      <color theme="10"/>
      <name val="Arial"/>
      <family val="2"/>
    </font>
    <font>
      <u/>
      <sz val="11"/>
      <color theme="10"/>
      <name val="Calibri"/>
      <family val="2"/>
    </font>
    <font>
      <u/>
      <sz val="11"/>
      <color theme="10"/>
      <name val="Calibri"/>
      <family val="2"/>
      <scheme val="minor"/>
    </font>
    <font>
      <sz val="11"/>
      <color theme="1"/>
      <name val="Calibri"/>
      <family val="2"/>
      <scheme val="minor"/>
    </font>
    <font>
      <sz val="9"/>
      <color theme="0"/>
      <name val="Arial"/>
      <family val="2"/>
    </font>
    <font>
      <b/>
      <sz val="14"/>
      <color theme="0"/>
      <name val="Arial"/>
      <family val="2"/>
    </font>
    <font>
      <b/>
      <sz val="12"/>
      <color theme="0"/>
      <name val="Arial"/>
      <family val="2"/>
    </font>
    <font>
      <sz val="11"/>
      <color theme="0"/>
      <name val="Calibri"/>
      <family val="2"/>
    </font>
    <font>
      <b/>
      <sz val="10"/>
      <color theme="0"/>
      <name val="Arial"/>
      <family val="2"/>
    </font>
    <font>
      <b/>
      <sz val="8"/>
      <color rgb="FFFF0000"/>
      <name val="Arial"/>
      <family val="2"/>
    </font>
    <font>
      <b/>
      <sz val="14"/>
      <color theme="0"/>
      <name val="Calibri"/>
      <family val="2"/>
    </font>
    <font>
      <b/>
      <sz val="10"/>
      <color indexed="8"/>
      <name val="Arial"/>
      <family val="2"/>
    </font>
    <font>
      <b/>
      <sz val="7"/>
      <name val="Arial"/>
      <family val="2"/>
    </font>
    <font>
      <b/>
      <sz val="10"/>
      <color rgb="FFC00000"/>
      <name val="Calibri"/>
      <family val="2"/>
    </font>
    <font>
      <sz val="24"/>
      <name val="Arial"/>
      <family val="2"/>
    </font>
    <font>
      <b/>
      <sz val="24"/>
      <name val="Arial"/>
      <family val="2"/>
    </font>
    <font>
      <b/>
      <sz val="10"/>
      <color rgb="FFFF0000"/>
      <name val="Arial"/>
      <family val="2"/>
    </font>
    <font>
      <b/>
      <sz val="11"/>
      <color rgb="FFFF0000"/>
      <name val="Arial"/>
      <family val="2"/>
    </font>
    <font>
      <b/>
      <sz val="11"/>
      <color rgb="FFFF0000"/>
      <name val="Calibri"/>
      <family val="2"/>
    </font>
    <font>
      <sz val="8"/>
      <name val="Verdana"/>
      <family val="2"/>
    </font>
    <font>
      <b/>
      <u/>
      <sz val="10"/>
      <color rgb="FF0070C0"/>
      <name val="Arial"/>
      <family val="2"/>
    </font>
  </fonts>
  <fills count="5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43"/>
        <bgColor indexed="64"/>
      </patternFill>
    </fill>
    <fill>
      <patternFill patternType="solid">
        <fgColor indexed="52"/>
        <bgColor indexed="64"/>
      </patternFill>
    </fill>
    <fill>
      <patternFill patternType="solid">
        <fgColor indexed="17"/>
        <bgColor indexed="64"/>
      </patternFill>
    </fill>
    <fill>
      <patternFill patternType="solid">
        <fgColor indexed="13"/>
        <bgColor indexed="64"/>
      </patternFill>
    </fill>
    <fill>
      <patternFill patternType="solid">
        <fgColor indexed="10"/>
        <bgColor indexed="64"/>
      </patternFill>
    </fill>
    <fill>
      <patternFill patternType="solid">
        <fgColor indexed="55"/>
        <bgColor indexed="64"/>
      </patternFill>
    </fill>
    <fill>
      <patternFill patternType="solid">
        <fgColor indexed="22"/>
        <bgColor indexed="64"/>
      </patternFill>
    </fill>
    <fill>
      <patternFill patternType="solid">
        <fgColor indexed="31"/>
        <bgColor indexed="64"/>
      </patternFill>
    </fill>
    <fill>
      <patternFill patternType="solid">
        <fgColor indexed="9"/>
        <bgColor indexed="64"/>
      </patternFill>
    </fill>
    <fill>
      <patternFill patternType="solid">
        <fgColor indexed="50"/>
        <bgColor indexed="64"/>
      </patternFill>
    </fill>
    <fill>
      <patternFill patternType="solid">
        <fgColor indexed="56"/>
        <bgColor indexed="64"/>
      </patternFill>
    </fill>
    <fill>
      <patternFill patternType="solid">
        <fgColor indexed="21"/>
        <bgColor indexed="64"/>
      </patternFill>
    </fill>
    <fill>
      <patternFill patternType="solid">
        <fgColor indexed="49"/>
        <bgColor indexed="64"/>
      </patternFill>
    </fill>
    <fill>
      <patternFill patternType="solid">
        <fgColor indexed="18"/>
        <bgColor indexed="64"/>
      </patternFill>
    </fill>
    <fill>
      <patternFill patternType="solid">
        <fgColor indexed="62"/>
        <bgColor indexed="64"/>
      </patternFill>
    </fill>
    <fill>
      <patternFill patternType="solid">
        <fgColor theme="0"/>
        <bgColor indexed="64"/>
      </patternFill>
    </fill>
    <fill>
      <patternFill patternType="solid">
        <fgColor rgb="FF99CC00"/>
        <bgColor indexed="64"/>
      </patternFill>
    </fill>
    <fill>
      <patternFill patternType="solid">
        <fgColor theme="0" tint="-0.14999847407452621"/>
        <bgColor indexed="64"/>
      </patternFill>
    </fill>
    <fill>
      <patternFill patternType="solid">
        <fgColor rgb="FF002776"/>
        <bgColor indexed="64"/>
      </patternFill>
    </fill>
    <fill>
      <patternFill patternType="solid">
        <fgColor rgb="FF00A1DE"/>
        <bgColor indexed="64"/>
      </patternFill>
    </fill>
    <fill>
      <patternFill patternType="solid">
        <fgColor rgb="FF6699FF"/>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F2F2F2"/>
        <bgColor indexed="64"/>
      </patternFill>
    </fill>
  </fills>
  <borders count="7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style="thin">
        <color theme="0" tint="-0.24994659260841701"/>
      </right>
      <top/>
      <bottom/>
      <diagonal/>
    </border>
    <border>
      <left style="thin">
        <color theme="0" tint="-0.24994659260841701"/>
      </left>
      <right style="thin">
        <color theme="0" tint="-0.24994659260841701"/>
      </right>
      <top style="thin">
        <color indexed="64"/>
      </top>
      <bottom style="thin">
        <color theme="0" tint="-0.2499465926084170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medium">
        <color indexed="64"/>
      </right>
      <top style="thin">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s>
  <cellStyleXfs count="4833">
    <xf numFmtId="0" fontId="0" fillId="0" borderId="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20" fillId="21" borderId="2" applyNumberFormat="0" applyAlignment="0" applyProtection="0"/>
    <xf numFmtId="0" fontId="20" fillId="21" borderId="2" applyNumberFormat="0" applyAlignment="0" applyProtection="0"/>
    <xf numFmtId="0" fontId="20" fillId="21" borderId="2" applyNumberFormat="0" applyAlignment="0" applyProtection="0"/>
    <xf numFmtId="0" fontId="20" fillId="21" borderId="2" applyNumberFormat="0" applyAlignment="0" applyProtection="0"/>
    <xf numFmtId="0" fontId="20" fillId="21" borderId="2" applyNumberFormat="0" applyAlignment="0" applyProtection="0"/>
    <xf numFmtId="0" fontId="20" fillId="21" borderId="2" applyNumberFormat="0" applyAlignment="0" applyProtection="0"/>
    <xf numFmtId="164" fontId="45" fillId="0" borderId="0">
      <alignment horizontal="left"/>
    </xf>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25"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60"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46" fillId="0" borderId="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61" fillId="0" borderId="0"/>
    <xf numFmtId="0" fontId="61" fillId="0" borderId="0"/>
    <xf numFmtId="0" fontId="61" fillId="0" borderId="0"/>
    <xf numFmtId="0" fontId="7" fillId="0" borderId="0"/>
    <xf numFmtId="0" fontId="40" fillId="0" borderId="0"/>
    <xf numFmtId="0" fontId="7" fillId="0" borderId="0"/>
    <xf numFmtId="0" fontId="8" fillId="0" borderId="0"/>
    <xf numFmtId="0" fontId="8" fillId="0" borderId="0"/>
    <xf numFmtId="0" fontId="44" fillId="0" borderId="0"/>
    <xf numFmtId="0" fontId="7" fillId="0" borderId="0"/>
    <xf numFmtId="0" fontId="8" fillId="0" borderId="0"/>
    <xf numFmtId="0" fontId="8"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7" fillId="0" borderId="0"/>
    <xf numFmtId="0" fontId="61" fillId="0" borderId="0"/>
    <xf numFmtId="0" fontId="61" fillId="0" borderId="0"/>
    <xf numFmtId="0" fontId="7"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7" fillId="0" borderId="0"/>
    <xf numFmtId="0" fontId="8" fillId="0" borderId="0"/>
    <xf numFmtId="0" fontId="61" fillId="0" borderId="0"/>
    <xf numFmtId="0" fontId="61" fillId="0" borderId="0"/>
    <xf numFmtId="0" fontId="61" fillId="0" borderId="0"/>
    <xf numFmtId="0" fontId="61" fillId="0" borderId="0"/>
    <xf numFmtId="0" fontId="61" fillId="0" borderId="0"/>
    <xf numFmtId="0" fontId="61" fillId="0" borderId="0"/>
    <xf numFmtId="0" fontId="7"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8" fillId="0" borderId="0"/>
    <xf numFmtId="0" fontId="7" fillId="0" borderId="0"/>
    <xf numFmtId="0" fontId="7" fillId="0" borderId="0"/>
    <xf numFmtId="0" fontId="40" fillId="0" borderId="0"/>
    <xf numFmtId="0" fontId="7" fillId="0" borderId="0"/>
    <xf numFmtId="0" fontId="7" fillId="0" borderId="0"/>
    <xf numFmtId="0" fontId="44" fillId="0" borderId="0"/>
    <xf numFmtId="0" fontId="7"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7" fillId="0" borderId="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45" fillId="0" borderId="0">
      <alignment horizontal="center"/>
    </xf>
    <xf numFmtId="0" fontId="17" fillId="20" borderId="8" applyNumberFormat="0" applyAlignment="0" applyProtection="0"/>
    <xf numFmtId="0" fontId="17" fillId="20" borderId="8" applyNumberFormat="0" applyAlignment="0" applyProtection="0"/>
    <xf numFmtId="0" fontId="17" fillId="20" borderId="8" applyNumberFormat="0" applyAlignment="0" applyProtection="0"/>
    <xf numFmtId="0" fontId="17" fillId="20" borderId="8" applyNumberFormat="0" applyAlignment="0" applyProtection="0"/>
    <xf numFmtId="0" fontId="17" fillId="20" borderId="8" applyNumberFormat="0" applyAlignment="0" applyProtection="0"/>
    <xf numFmtId="0" fontId="17" fillId="20" borderId="8" applyNumberFormat="0" applyAlignment="0" applyProtection="0"/>
    <xf numFmtId="0" fontId="47" fillId="0" borderId="0" applyNumberFormat="0" applyFont="0" applyFill="0" applyBorder="0" applyAlignment="0" applyProtection="0">
      <alignment horizontal="left"/>
    </xf>
    <xf numFmtId="15" fontId="47" fillId="0" borderId="0" applyFont="0" applyFill="0" applyBorder="0" applyAlignment="0" applyProtection="0"/>
    <xf numFmtId="4" fontId="47" fillId="0" borderId="0" applyFont="0" applyFill="0" applyBorder="0" applyAlignment="0" applyProtection="0"/>
    <xf numFmtId="0" fontId="48" fillId="0" borderId="9">
      <alignment horizontal="center"/>
    </xf>
    <xf numFmtId="3" fontId="47" fillId="0" borderId="0" applyFont="0" applyFill="0" applyBorder="0" applyAlignment="0" applyProtection="0"/>
    <xf numFmtId="0" fontId="47" fillId="24" borderId="0" applyNumberFormat="0" applyFont="0" applyBorder="0" applyAlignment="0" applyProtection="0"/>
    <xf numFmtId="0" fontId="49" fillId="0" borderId="0" applyFill="0" applyBorder="0" applyProtection="0">
      <alignment horizontal="left" vertical="top"/>
    </xf>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7" fillId="25" borderId="0"/>
    <xf numFmtId="9" fontId="8" fillId="0" borderId="0" applyFont="0" applyFill="0" applyBorder="0" applyAlignment="0" applyProtection="0"/>
    <xf numFmtId="0" fontId="6" fillId="0" borderId="0"/>
    <xf numFmtId="0" fontId="8"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14" fillId="3" borderId="0" applyNumberFormat="0" applyBorder="0" applyAlignment="0" applyProtection="0"/>
    <xf numFmtId="0" fontId="18" fillId="20" borderId="1" applyNumberFormat="0" applyAlignment="0" applyProtection="0"/>
    <xf numFmtId="0" fontId="20" fillId="21" borderId="2" applyNumberFormat="0" applyAlignment="0" applyProtection="0"/>
    <xf numFmtId="0" fontId="22" fillId="0" borderId="0" applyNumberFormat="0" applyFill="0" applyBorder="0" applyAlignment="0" applyProtection="0"/>
    <xf numFmtId="0" fontId="13"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6" fillId="7" borderId="1" applyNumberFormat="0" applyAlignment="0" applyProtection="0"/>
    <xf numFmtId="0" fontId="19" fillId="0" borderId="6" applyNumberFormat="0" applyFill="0" applyAlignment="0" applyProtection="0"/>
    <xf numFmtId="0" fontId="15" fillId="22"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23" borderId="7" applyNumberFormat="0" applyFont="0" applyAlignment="0" applyProtection="0"/>
    <xf numFmtId="0" fontId="17" fillId="20" borderId="8" applyNumberFormat="0" applyAlignment="0" applyProtection="0"/>
    <xf numFmtId="0" fontId="9" fillId="0" borderId="0" applyNumberFormat="0" applyFill="0" applyBorder="0" applyAlignment="0" applyProtection="0"/>
    <xf numFmtId="0" fontId="23" fillId="0" borderId="10" applyNumberFormat="0" applyFill="0" applyAlignment="0" applyProtection="0"/>
    <xf numFmtId="0" fontId="21" fillId="0" borderId="0" applyNumberFormat="0" applyFill="0" applyBorder="0" applyAlignment="0" applyProtection="0"/>
    <xf numFmtId="9"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40">
    <xf numFmtId="0" fontId="0" fillId="0" borderId="0" xfId="0"/>
    <xf numFmtId="0" fontId="26" fillId="0" borderId="0" xfId="0" applyFont="1"/>
    <xf numFmtId="0" fontId="31" fillId="0" borderId="0" xfId="283" applyFont="1"/>
    <xf numFmtId="0" fontId="31" fillId="0" borderId="0" xfId="283" applyFont="1" applyAlignment="1"/>
    <xf numFmtId="0" fontId="32" fillId="0" borderId="0" xfId="0" applyFont="1" applyAlignment="1"/>
    <xf numFmtId="0" fontId="31" fillId="0" borderId="0" xfId="283" applyFont="1" applyBorder="1" applyAlignment="1">
      <alignment horizontal="center"/>
    </xf>
    <xf numFmtId="0" fontId="31" fillId="0" borderId="0" xfId="283" applyFont="1" applyAlignment="1">
      <alignment wrapText="1"/>
    </xf>
    <xf numFmtId="0" fontId="33" fillId="0" borderId="0" xfId="0" applyFont="1" applyAlignment="1">
      <alignment horizontal="center" vertical="center"/>
    </xf>
    <xf numFmtId="0" fontId="34" fillId="0" borderId="0" xfId="283" applyFont="1" applyAlignment="1">
      <alignment horizontal="center" vertical="center"/>
    </xf>
    <xf numFmtId="0" fontId="32" fillId="0" borderId="0" xfId="0" applyFont="1" applyBorder="1" applyAlignment="1">
      <alignment vertical="center"/>
    </xf>
    <xf numFmtId="0" fontId="32" fillId="0" borderId="0" xfId="0" applyFont="1" applyAlignment="1">
      <alignment horizontal="center" vertical="center"/>
    </xf>
    <xf numFmtId="0" fontId="31" fillId="0" borderId="0" xfId="283" applyFont="1" applyAlignment="1">
      <alignment horizontal="center" vertical="center"/>
    </xf>
    <xf numFmtId="2" fontId="31" fillId="26" borderId="0" xfId="283" applyNumberFormat="1" applyFont="1" applyFill="1" applyBorder="1" applyAlignment="1">
      <alignment horizontal="center" vertical="center" wrapText="1"/>
    </xf>
    <xf numFmtId="0" fontId="31" fillId="26" borderId="0" xfId="283" applyFont="1" applyFill="1" applyBorder="1" applyAlignment="1">
      <alignment horizontal="center" vertical="center" wrapText="1"/>
    </xf>
    <xf numFmtId="0" fontId="31" fillId="0" borderId="0" xfId="283" applyFont="1" applyBorder="1" applyAlignment="1">
      <alignment horizontal="center" vertical="top" wrapText="1"/>
    </xf>
    <xf numFmtId="0" fontId="32" fillId="0" borderId="0" xfId="0" applyFont="1"/>
    <xf numFmtId="0" fontId="31" fillId="0" borderId="0" xfId="283" applyFont="1" applyBorder="1" applyAlignment="1">
      <alignment horizontal="left" vertical="center"/>
    </xf>
    <xf numFmtId="0" fontId="32" fillId="0" borderId="0" xfId="0" applyFont="1" applyAlignment="1">
      <alignment horizontal="center"/>
    </xf>
    <xf numFmtId="0" fontId="31" fillId="0" borderId="0" xfId="283" applyFont="1" applyBorder="1" applyAlignment="1">
      <alignment horizontal="center" wrapText="1"/>
    </xf>
    <xf numFmtId="0" fontId="31" fillId="0" borderId="0" xfId="283" applyFont="1" applyAlignment="1">
      <alignment horizontal="center"/>
    </xf>
    <xf numFmtId="0" fontId="31" fillId="0" borderId="0" xfId="283" applyFont="1" applyAlignment="1">
      <alignment horizontal="right"/>
    </xf>
    <xf numFmtId="0" fontId="32" fillId="27" borderId="11" xfId="0" applyFont="1" applyFill="1" applyBorder="1" applyAlignment="1">
      <alignment horizontal="left" vertical="center"/>
    </xf>
    <xf numFmtId="0" fontId="32" fillId="27" borderId="12" xfId="0" applyFont="1" applyFill="1" applyBorder="1" applyAlignment="1">
      <alignment horizontal="center" vertical="center"/>
    </xf>
    <xf numFmtId="0" fontId="32" fillId="0" borderId="0" xfId="0" applyFont="1" applyAlignment="1">
      <alignment horizontal="right"/>
    </xf>
    <xf numFmtId="0" fontId="32" fillId="28" borderId="11" xfId="0" applyFont="1" applyFill="1" applyBorder="1" applyAlignment="1">
      <alignment horizontal="left" vertical="center"/>
    </xf>
    <xf numFmtId="0" fontId="32" fillId="28" borderId="12" xfId="0" applyFont="1" applyFill="1" applyBorder="1" applyAlignment="1">
      <alignment horizontal="center" vertical="center"/>
    </xf>
    <xf numFmtId="0" fontId="32" fillId="29" borderId="11" xfId="0" applyFont="1" applyFill="1" applyBorder="1" applyAlignment="1">
      <alignment horizontal="left" vertical="center"/>
    </xf>
    <xf numFmtId="0" fontId="32" fillId="29" borderId="12" xfId="0" applyFont="1" applyFill="1" applyBorder="1" applyAlignment="1">
      <alignment horizontal="center" vertical="center"/>
    </xf>
    <xf numFmtId="0" fontId="32" fillId="30" borderId="12" xfId="0" applyFont="1" applyFill="1" applyBorder="1" applyAlignment="1">
      <alignment horizontal="center" vertical="center"/>
    </xf>
    <xf numFmtId="1" fontId="32" fillId="30" borderId="12" xfId="0" applyNumberFormat="1" applyFont="1" applyFill="1" applyBorder="1" applyAlignment="1">
      <alignment horizontal="center" vertical="center"/>
    </xf>
    <xf numFmtId="0" fontId="35" fillId="0" borderId="0" xfId="0" applyFont="1"/>
    <xf numFmtId="2" fontId="31" fillId="0" borderId="0" xfId="283" applyNumberFormat="1" applyFont="1" applyFill="1" applyBorder="1" applyAlignment="1">
      <alignment horizontal="right" wrapText="1"/>
    </xf>
    <xf numFmtId="0" fontId="31" fillId="0" borderId="0" xfId="283" applyFont="1" applyBorder="1"/>
    <xf numFmtId="0" fontId="31" fillId="0" borderId="0" xfId="283" applyFont="1" applyBorder="1" applyAlignment="1">
      <alignment horizontal="right"/>
    </xf>
    <xf numFmtId="0" fontId="34" fillId="0" borderId="0" xfId="283" applyFont="1" applyAlignment="1">
      <alignment horizontal="left"/>
    </xf>
    <xf numFmtId="0" fontId="0" fillId="0" borderId="0" xfId="0" applyFont="1"/>
    <xf numFmtId="0" fontId="27" fillId="31" borderId="13" xfId="0" applyFont="1" applyFill="1" applyBorder="1" applyAlignment="1">
      <alignment vertical="top" wrapText="1"/>
    </xf>
    <xf numFmtId="0" fontId="0" fillId="0" borderId="0" xfId="0" applyFont="1" applyBorder="1" applyAlignment="1">
      <alignment vertical="top"/>
    </xf>
    <xf numFmtId="0" fontId="0" fillId="0" borderId="0" xfId="0" applyFont="1" applyAlignment="1">
      <alignment horizontal="right"/>
    </xf>
    <xf numFmtId="0" fontId="29" fillId="31" borderId="13" xfId="0" applyFont="1" applyFill="1" applyBorder="1" applyAlignment="1">
      <alignment vertical="top" wrapText="1"/>
    </xf>
    <xf numFmtId="0" fontId="35" fillId="0" borderId="14" xfId="0" applyFont="1" applyBorder="1"/>
    <xf numFmtId="0" fontId="35" fillId="0" borderId="13" xfId="0" applyFont="1" applyFill="1" applyBorder="1" applyAlignment="1">
      <alignment horizontal="center"/>
    </xf>
    <xf numFmtId="0" fontId="35" fillId="0" borderId="13" xfId="0" applyFont="1" applyBorder="1" applyAlignment="1">
      <alignment horizontal="center"/>
    </xf>
    <xf numFmtId="0" fontId="35" fillId="0" borderId="12" xfId="0" applyFont="1" applyBorder="1" applyAlignment="1">
      <alignment horizontal="center"/>
    </xf>
    <xf numFmtId="0" fontId="35" fillId="0" borderId="0" xfId="0" applyFont="1" applyBorder="1" applyAlignment="1">
      <alignment vertical="top"/>
    </xf>
    <xf numFmtId="0" fontId="35" fillId="0" borderId="0" xfId="0" applyFont="1" applyAlignment="1">
      <alignment horizontal="right"/>
    </xf>
    <xf numFmtId="0" fontId="36" fillId="0" borderId="0" xfId="0" applyFont="1"/>
    <xf numFmtId="0" fontId="28" fillId="0" borderId="0" xfId="0" applyNumberFormat="1" applyFont="1" applyFill="1" applyBorder="1" applyAlignment="1">
      <alignment vertical="top" wrapText="1"/>
    </xf>
    <xf numFmtId="1" fontId="0" fillId="0" borderId="13" xfId="0" applyNumberFormat="1" applyFont="1" applyFill="1" applyBorder="1" applyAlignment="1">
      <alignment horizontal="center"/>
    </xf>
    <xf numFmtId="0" fontId="30" fillId="0" borderId="0" xfId="0" applyNumberFormat="1" applyFont="1" applyFill="1" applyBorder="1" applyAlignment="1">
      <alignment vertical="top" wrapText="1"/>
    </xf>
    <xf numFmtId="1" fontId="35" fillId="0" borderId="13" xfId="0" applyNumberFormat="1" applyFont="1" applyFill="1" applyBorder="1" applyAlignment="1">
      <alignment horizontal="center"/>
    </xf>
    <xf numFmtId="0" fontId="35" fillId="0" borderId="0" xfId="0" applyFont="1" applyBorder="1"/>
    <xf numFmtId="0" fontId="35" fillId="0" borderId="0" xfId="0" applyFont="1" applyBorder="1" applyAlignment="1">
      <alignment horizontal="left" vertical="top"/>
    </xf>
    <xf numFmtId="0" fontId="37" fillId="0" borderId="0" xfId="281" applyFont="1" applyBorder="1" applyAlignment="1">
      <alignment horizontal="left" vertical="top" wrapText="1"/>
    </xf>
    <xf numFmtId="0" fontId="35" fillId="0" borderId="0" xfId="0" applyFont="1" applyAlignment="1">
      <alignment horizontal="center" vertical="center"/>
    </xf>
    <xf numFmtId="0" fontId="7" fillId="0" borderId="14" xfId="226" applyBorder="1" applyAlignment="1">
      <alignment horizontal="left" vertical="top" wrapText="1"/>
    </xf>
    <xf numFmtId="0" fontId="35" fillId="0" borderId="0" xfId="0" applyFont="1" applyAlignment="1"/>
    <xf numFmtId="0" fontId="7" fillId="0" borderId="14" xfId="280" applyBorder="1" applyAlignment="1">
      <alignment vertical="top" wrapText="1"/>
    </xf>
    <xf numFmtId="0" fontId="7" fillId="0" borderId="15" xfId="280" applyBorder="1" applyAlignment="1">
      <alignment vertical="top" wrapText="1"/>
    </xf>
    <xf numFmtId="0" fontId="7" fillId="0" borderId="17" xfId="280" applyBorder="1" applyAlignment="1">
      <alignment vertical="top" wrapText="1"/>
    </xf>
    <xf numFmtId="0" fontId="33" fillId="0" borderId="0" xfId="0" applyFont="1" applyAlignment="1">
      <alignment horizontal="center"/>
    </xf>
    <xf numFmtId="0" fontId="31" fillId="32" borderId="0" xfId="283" applyFont="1" applyFill="1" applyAlignment="1">
      <alignment horizontal="center"/>
    </xf>
    <xf numFmtId="0" fontId="7" fillId="0" borderId="0" xfId="226"/>
    <xf numFmtId="0" fontId="7" fillId="33" borderId="0" xfId="422" applyFont="1" applyFill="1"/>
    <xf numFmtId="0" fontId="7" fillId="40" borderId="0" xfId="422" applyFill="1"/>
    <xf numFmtId="0" fontId="7" fillId="40" borderId="23" xfId="422" applyFill="1" applyBorder="1" applyAlignment="1">
      <alignment horizontal="center"/>
    </xf>
    <xf numFmtId="0" fontId="7" fillId="40" borderId="15" xfId="422" applyFill="1" applyBorder="1" applyAlignment="1">
      <alignment horizontal="center"/>
    </xf>
    <xf numFmtId="0" fontId="7" fillId="40" borderId="21" xfId="422" applyFill="1" applyBorder="1" applyAlignment="1">
      <alignment horizontal="center"/>
    </xf>
    <xf numFmtId="0" fontId="7" fillId="40" borderId="14" xfId="422" applyFill="1" applyBorder="1" applyAlignment="1">
      <alignment horizontal="center"/>
    </xf>
    <xf numFmtId="0" fontId="7" fillId="40" borderId="22" xfId="422" applyFill="1" applyBorder="1" applyAlignment="1">
      <alignment horizontal="center"/>
    </xf>
    <xf numFmtId="0" fontId="7" fillId="40" borderId="24" xfId="422" applyFill="1" applyBorder="1" applyAlignment="1">
      <alignment horizontal="center"/>
    </xf>
    <xf numFmtId="0" fontId="7" fillId="0" borderId="0" xfId="226" applyAlignment="1">
      <alignment horizontal="center"/>
    </xf>
    <xf numFmtId="0" fontId="34" fillId="41" borderId="25" xfId="422" applyFont="1" applyFill="1" applyBorder="1" applyAlignment="1">
      <alignment vertical="center"/>
    </xf>
    <xf numFmtId="0" fontId="7" fillId="40" borderId="21" xfId="422" applyFont="1" applyFill="1" applyBorder="1" applyAlignment="1">
      <alignment vertical="top" wrapText="1"/>
    </xf>
    <xf numFmtId="0" fontId="7" fillId="40" borderId="22" xfId="422" applyFont="1" applyFill="1" applyBorder="1" applyAlignment="1">
      <alignment vertical="top" wrapText="1"/>
    </xf>
    <xf numFmtId="0" fontId="7" fillId="0" borderId="15" xfId="280" applyFill="1" applyBorder="1" applyAlignment="1">
      <alignment vertical="top" wrapText="1"/>
    </xf>
    <xf numFmtId="0" fontId="7" fillId="0" borderId="18" xfId="280" applyBorder="1" applyAlignment="1">
      <alignment vertical="top" wrapText="1"/>
    </xf>
    <xf numFmtId="0" fontId="35" fillId="0" borderId="14" xfId="0" applyFont="1" applyBorder="1" applyAlignment="1">
      <alignment horizontal="center" vertical="center"/>
    </xf>
    <xf numFmtId="0" fontId="35" fillId="0" borderId="0" xfId="0" applyFont="1" applyAlignment="1">
      <alignment horizontal="center"/>
    </xf>
    <xf numFmtId="0" fontId="7" fillId="0" borderId="0" xfId="226" applyAlignment="1">
      <alignment horizontal="center" vertical="center"/>
    </xf>
    <xf numFmtId="0" fontId="35" fillId="0" borderId="0" xfId="0" applyFont="1" applyBorder="1" applyAlignment="1">
      <alignment horizontal="center"/>
    </xf>
    <xf numFmtId="0" fontId="35" fillId="0" borderId="0" xfId="0" applyFont="1" applyFill="1"/>
    <xf numFmtId="0" fontId="29" fillId="0" borderId="0" xfId="0" applyFont="1" applyFill="1" applyBorder="1" applyAlignment="1">
      <alignment vertical="top" wrapText="1"/>
    </xf>
    <xf numFmtId="0" fontId="35" fillId="0" borderId="0" xfId="0" applyFont="1" applyFill="1" applyBorder="1" applyAlignment="1">
      <alignment horizontal="center"/>
    </xf>
    <xf numFmtId="0" fontId="27" fillId="0" borderId="0" xfId="0" applyFont="1" applyFill="1" applyBorder="1" applyAlignment="1">
      <alignment vertical="top" wrapText="1"/>
    </xf>
    <xf numFmtId="0" fontId="27" fillId="34" borderId="27" xfId="422" applyFont="1" applyFill="1" applyBorder="1" applyAlignment="1">
      <alignment horizontal="center" vertical="center" wrapText="1"/>
    </xf>
    <xf numFmtId="0" fontId="7" fillId="40" borderId="0" xfId="280" applyFont="1" applyFill="1" applyBorder="1"/>
    <xf numFmtId="0" fontId="7" fillId="40" borderId="0" xfId="280" applyFont="1" applyFill="1"/>
    <xf numFmtId="0" fontId="51" fillId="40" borderId="0" xfId="280" applyFont="1" applyFill="1"/>
    <xf numFmtId="0" fontId="51" fillId="40" borderId="0" xfId="280" applyFont="1" applyFill="1" applyBorder="1"/>
    <xf numFmtId="0" fontId="62" fillId="40" borderId="0" xfId="280" applyFont="1" applyFill="1" applyBorder="1" applyAlignment="1">
      <alignment horizontal="center"/>
    </xf>
    <xf numFmtId="0" fontId="51" fillId="40" borderId="0" xfId="280" applyFont="1" applyFill="1" applyBorder="1" applyAlignment="1">
      <alignment horizontal="center"/>
    </xf>
    <xf numFmtId="0" fontId="63" fillId="43" borderId="0" xfId="280" applyFont="1" applyFill="1" applyBorder="1" applyAlignment="1">
      <alignment vertical="center" wrapText="1"/>
    </xf>
    <xf numFmtId="0" fontId="64" fillId="0" borderId="0" xfId="422" applyFont="1" applyFill="1" applyBorder="1" applyAlignment="1">
      <alignment wrapText="1"/>
    </xf>
    <xf numFmtId="0" fontId="56" fillId="0" borderId="0" xfId="283" applyFont="1" applyFill="1" applyBorder="1" applyAlignment="1"/>
    <xf numFmtId="0" fontId="63" fillId="0" borderId="0" xfId="280" applyFont="1" applyFill="1" applyBorder="1" applyAlignment="1">
      <alignment vertical="center" wrapText="1"/>
    </xf>
    <xf numFmtId="0" fontId="31" fillId="0" borderId="0" xfId="283" applyFont="1" applyFill="1"/>
    <xf numFmtId="0" fontId="31" fillId="0" borderId="0" xfId="283" applyFont="1" applyFill="1" applyAlignment="1"/>
    <xf numFmtId="0" fontId="31" fillId="0" borderId="0" xfId="283" applyFont="1" applyFill="1" applyBorder="1" applyAlignment="1">
      <alignment horizontal="center"/>
    </xf>
    <xf numFmtId="0" fontId="65" fillId="0" borderId="0" xfId="0" applyFont="1"/>
    <xf numFmtId="0" fontId="7" fillId="33" borderId="20" xfId="422" applyFont="1" applyFill="1" applyBorder="1" applyAlignment="1">
      <alignment vertical="top" wrapText="1"/>
    </xf>
    <xf numFmtId="0" fontId="38" fillId="44" borderId="11" xfId="226" applyNumberFormat="1" applyFont="1" applyFill="1" applyBorder="1" applyAlignment="1" applyProtection="1">
      <alignment horizontal="center" vertical="center" wrapText="1"/>
    </xf>
    <xf numFmtId="0" fontId="7" fillId="33" borderId="28" xfId="422" applyFont="1" applyFill="1" applyBorder="1" applyAlignment="1">
      <alignment vertical="top" wrapText="1"/>
    </xf>
    <xf numFmtId="0" fontId="7" fillId="0" borderId="28" xfId="226" applyBorder="1"/>
    <xf numFmtId="0" fontId="7" fillId="40" borderId="0" xfId="280" applyFont="1" applyFill="1" applyBorder="1"/>
    <xf numFmtId="0" fontId="7" fillId="40" borderId="0" xfId="280" applyFont="1" applyFill="1"/>
    <xf numFmtId="0" fontId="66" fillId="45" borderId="66" xfId="223" applyFont="1" applyFill="1" applyBorder="1" applyAlignment="1">
      <alignment horizontal="center" vertical="center" wrapText="1"/>
    </xf>
    <xf numFmtId="0" fontId="66" fillId="45" borderId="67" xfId="223" applyFont="1" applyFill="1" applyBorder="1" applyAlignment="1">
      <alignment horizontal="center" vertical="center" wrapText="1"/>
    </xf>
    <xf numFmtId="0" fontId="7" fillId="0" borderId="29" xfId="226" applyBorder="1"/>
    <xf numFmtId="0" fontId="7" fillId="33" borderId="30" xfId="422" applyFont="1" applyFill="1" applyBorder="1" applyAlignment="1">
      <alignment vertical="top" wrapText="1"/>
    </xf>
    <xf numFmtId="0" fontId="38" fillId="44" borderId="13" xfId="226" applyNumberFormat="1" applyFont="1" applyFill="1" applyBorder="1" applyAlignment="1" applyProtection="1">
      <alignment horizontal="center" vertical="center" wrapText="1"/>
    </xf>
    <xf numFmtId="0" fontId="7" fillId="46" borderId="20" xfId="422" applyFont="1" applyFill="1" applyBorder="1" applyAlignment="1">
      <alignment vertical="top" wrapText="1"/>
    </xf>
    <xf numFmtId="0" fontId="7" fillId="46" borderId="20" xfId="226" applyFill="1" applyBorder="1"/>
    <xf numFmtId="0" fontId="7" fillId="46" borderId="0" xfId="226" applyFill="1" applyBorder="1"/>
    <xf numFmtId="0" fontId="7" fillId="46" borderId="31" xfId="422" applyFont="1" applyFill="1" applyBorder="1" applyAlignment="1">
      <alignment vertical="top" wrapText="1"/>
    </xf>
    <xf numFmtId="0" fontId="53" fillId="47" borderId="0" xfId="223" applyFont="1" applyFill="1" applyBorder="1" applyAlignment="1">
      <alignment horizontal="center" wrapText="1"/>
    </xf>
    <xf numFmtId="0" fontId="53" fillId="47" borderId="68" xfId="223" applyFont="1" applyFill="1" applyBorder="1" applyAlignment="1">
      <alignment horizontal="center" wrapText="1"/>
    </xf>
    <xf numFmtId="0" fontId="53" fillId="47" borderId="33" xfId="223" applyFont="1" applyFill="1" applyBorder="1" applyAlignment="1">
      <alignment vertical="center" wrapText="1"/>
    </xf>
    <xf numFmtId="0" fontId="53" fillId="47" borderId="34" xfId="223" applyFont="1" applyFill="1" applyBorder="1" applyAlignment="1">
      <alignment vertical="center" wrapText="1"/>
    </xf>
    <xf numFmtId="0" fontId="53" fillId="47" borderId="20" xfId="223" applyFont="1" applyFill="1" applyBorder="1" applyAlignment="1">
      <alignment vertical="center"/>
    </xf>
    <xf numFmtId="0" fontId="66" fillId="45" borderId="67" xfId="223" applyFont="1" applyFill="1" applyBorder="1" applyAlignment="1">
      <alignment horizontal="center" vertical="center"/>
    </xf>
    <xf numFmtId="0" fontId="53" fillId="47" borderId="33" xfId="223" applyFont="1" applyFill="1" applyBorder="1" applyAlignment="1">
      <alignment vertical="center"/>
    </xf>
    <xf numFmtId="0" fontId="53" fillId="47" borderId="33" xfId="223" applyFont="1" applyFill="1" applyBorder="1" applyAlignment="1">
      <alignment horizontal="center" vertical="center" wrapText="1"/>
    </xf>
    <xf numFmtId="0" fontId="53" fillId="47" borderId="34" xfId="223" applyFont="1" applyFill="1" applyBorder="1" applyAlignment="1">
      <alignment horizontal="center" vertical="center" wrapText="1"/>
    </xf>
    <xf numFmtId="0" fontId="53" fillId="47" borderId="33" xfId="223" applyFont="1" applyFill="1" applyBorder="1" applyAlignment="1">
      <alignment horizontal="center" wrapText="1"/>
    </xf>
    <xf numFmtId="0" fontId="7" fillId="0" borderId="36" xfId="226" applyBorder="1"/>
    <xf numFmtId="0" fontId="27" fillId="34" borderId="38" xfId="422" applyFont="1" applyFill="1" applyBorder="1" applyAlignment="1">
      <alignment horizontal="center" vertical="center" wrapText="1"/>
    </xf>
    <xf numFmtId="0" fontId="38" fillId="44" borderId="39" xfId="226" applyNumberFormat="1" applyFont="1" applyFill="1" applyBorder="1" applyAlignment="1" applyProtection="1">
      <alignment horizontal="center" vertical="center" wrapText="1"/>
    </xf>
    <xf numFmtId="0" fontId="38" fillId="44" borderId="40" xfId="226" applyNumberFormat="1" applyFont="1" applyFill="1" applyBorder="1" applyAlignment="1" applyProtection="1">
      <alignment horizontal="center" vertical="center" wrapText="1"/>
    </xf>
    <xf numFmtId="0" fontId="7" fillId="33" borderId="41" xfId="422" applyFont="1" applyFill="1" applyBorder="1" applyAlignment="1">
      <alignment vertical="top" wrapText="1"/>
    </xf>
    <xf numFmtId="0" fontId="38" fillId="44" borderId="38" xfId="226" applyNumberFormat="1" applyFont="1" applyFill="1" applyBorder="1" applyAlignment="1" applyProtection="1">
      <alignment horizontal="center" vertical="center" wrapText="1"/>
    </xf>
    <xf numFmtId="0" fontId="7" fillId="0" borderId="41" xfId="226" applyBorder="1" applyAlignment="1">
      <alignment vertical="top" wrapText="1"/>
    </xf>
    <xf numFmtId="0" fontId="7" fillId="0" borderId="14" xfId="226" applyBorder="1" applyAlignment="1">
      <alignment wrapText="1"/>
    </xf>
    <xf numFmtId="0" fontId="7" fillId="0" borderId="36" xfId="226" applyBorder="1" applyAlignment="1">
      <alignment wrapText="1"/>
    </xf>
    <xf numFmtId="0" fontId="7" fillId="0" borderId="0" xfId="280" applyBorder="1" applyAlignment="1">
      <alignment horizontal="left" vertical="top"/>
    </xf>
    <xf numFmtId="0" fontId="35" fillId="0" borderId="0" xfId="0" applyFont="1" applyBorder="1" applyAlignment="1">
      <alignment horizontal="center" vertical="center"/>
    </xf>
    <xf numFmtId="0" fontId="40" fillId="0" borderId="28" xfId="227" applyBorder="1" applyAlignment="1">
      <alignment horizontal="left" vertical="top" wrapText="1"/>
    </xf>
    <xf numFmtId="0" fontId="7" fillId="0" borderId="43" xfId="226" applyBorder="1" applyAlignment="1">
      <alignment vertical="top" wrapText="1"/>
    </xf>
    <xf numFmtId="0" fontId="7" fillId="0" borderId="28" xfId="226" applyBorder="1" applyAlignment="1">
      <alignment vertical="top" wrapText="1"/>
    </xf>
    <xf numFmtId="0" fontId="7" fillId="0" borderId="42" xfId="226" applyBorder="1" applyAlignment="1">
      <alignment vertical="top" wrapText="1"/>
    </xf>
    <xf numFmtId="0" fontId="7" fillId="0" borderId="24" xfId="280" applyBorder="1" applyAlignment="1">
      <alignment horizontal="left" vertical="top" wrapText="1"/>
    </xf>
    <xf numFmtId="0" fontId="7" fillId="0" borderId="30" xfId="226" applyBorder="1" applyAlignment="1">
      <alignment horizontal="left" vertical="top" wrapText="1"/>
    </xf>
    <xf numFmtId="0" fontId="40" fillId="0" borderId="28" xfId="227" applyFill="1" applyBorder="1" applyAlignment="1">
      <alignment horizontal="left" vertical="top" wrapText="1"/>
    </xf>
    <xf numFmtId="0" fontId="7" fillId="0" borderId="28" xfId="226" applyFill="1" applyBorder="1" applyAlignment="1">
      <alignment horizontal="left" vertical="top" wrapText="1"/>
    </xf>
    <xf numFmtId="0" fontId="40" fillId="0" borderId="28" xfId="227" applyBorder="1" applyAlignment="1">
      <alignment horizontal="left" vertical="top"/>
    </xf>
    <xf numFmtId="0" fontId="40" fillId="0" borderId="41" xfId="227" applyBorder="1" applyAlignment="1">
      <alignment horizontal="left" vertical="top"/>
    </xf>
    <xf numFmtId="0" fontId="40" fillId="0" borderId="42" xfId="227" applyBorder="1" applyAlignment="1">
      <alignment vertical="top" wrapText="1"/>
    </xf>
    <xf numFmtId="0" fontId="7" fillId="0" borderId="28" xfId="280" applyBorder="1" applyAlignment="1">
      <alignment horizontal="left" vertical="top" wrapText="1"/>
    </xf>
    <xf numFmtId="0" fontId="35" fillId="0" borderId="29" xfId="0" applyFont="1" applyBorder="1"/>
    <xf numFmtId="0" fontId="7" fillId="0" borderId="41" xfId="226" applyFill="1" applyBorder="1" applyAlignment="1">
      <alignment vertical="top" wrapText="1"/>
    </xf>
    <xf numFmtId="0" fontId="53" fillId="47" borderId="33" xfId="223" applyFont="1" applyFill="1" applyBorder="1" applyAlignment="1">
      <alignment horizontal="center" vertical="center"/>
    </xf>
    <xf numFmtId="0" fontId="53" fillId="47" borderId="34" xfId="223" applyFont="1" applyFill="1" applyBorder="1" applyAlignment="1">
      <alignment horizontal="center" vertical="center"/>
    </xf>
    <xf numFmtId="0" fontId="0" fillId="0" borderId="0" xfId="0" applyFont="1" applyAlignment="1">
      <alignment horizontal="center"/>
    </xf>
    <xf numFmtId="0" fontId="38" fillId="44" borderId="13" xfId="226" applyNumberFormat="1" applyFont="1" applyFill="1" applyBorder="1" applyAlignment="1" applyProtection="1">
      <alignment horizontal="center" vertical="center" wrapText="1"/>
    </xf>
    <xf numFmtId="0" fontId="7" fillId="0" borderId="28" xfId="226" applyBorder="1" applyAlignment="1">
      <alignment horizontal="left" vertical="top" wrapText="1"/>
    </xf>
    <xf numFmtId="0" fontId="7" fillId="0" borderId="42" xfId="226" applyBorder="1" applyAlignment="1">
      <alignment horizontal="left" vertical="top" wrapText="1"/>
    </xf>
    <xf numFmtId="0" fontId="7" fillId="0" borderId="43" xfId="226" applyBorder="1" applyAlignment="1">
      <alignment horizontal="left" vertical="top" wrapText="1"/>
    </xf>
    <xf numFmtId="0" fontId="7" fillId="0" borderId="41" xfId="226" applyBorder="1" applyAlignment="1">
      <alignment horizontal="left" vertical="top" wrapText="1"/>
    </xf>
    <xf numFmtId="0" fontId="7" fillId="0" borderId="17" xfId="280" applyBorder="1" applyAlignment="1">
      <alignment horizontal="left" vertical="top" wrapText="1"/>
    </xf>
    <xf numFmtId="0" fontId="7" fillId="0" borderId="15" xfId="280" applyBorder="1" applyAlignment="1">
      <alignment horizontal="left" vertical="top" wrapText="1"/>
    </xf>
    <xf numFmtId="0" fontId="40" fillId="0" borderId="41" xfId="227" applyBorder="1" applyAlignment="1">
      <alignment horizontal="left" vertical="top" wrapText="1"/>
    </xf>
    <xf numFmtId="0" fontId="7" fillId="0" borderId="15" xfId="280" applyFill="1" applyBorder="1" applyAlignment="1">
      <alignment horizontal="left" vertical="top" wrapText="1"/>
    </xf>
    <xf numFmtId="0" fontId="7" fillId="0" borderId="14" xfId="280" applyFill="1" applyBorder="1" applyAlignment="1">
      <alignment horizontal="left" vertical="top" wrapText="1"/>
    </xf>
    <xf numFmtId="0" fontId="7" fillId="0" borderId="14" xfId="280" applyBorder="1" applyAlignment="1">
      <alignment horizontal="left" vertical="top" wrapText="1"/>
    </xf>
    <xf numFmtId="0" fontId="7" fillId="0" borderId="41" xfId="280" applyBorder="1" applyAlignment="1">
      <alignment horizontal="left" vertical="top" wrapText="1"/>
    </xf>
    <xf numFmtId="0" fontId="35" fillId="0" borderId="0" xfId="0" applyFont="1"/>
    <xf numFmtId="0" fontId="30" fillId="0" borderId="0" xfId="0" applyNumberFormat="1" applyFont="1" applyFill="1" applyBorder="1" applyAlignment="1">
      <alignment vertical="top" wrapText="1"/>
    </xf>
    <xf numFmtId="0" fontId="0" fillId="0" borderId="0" xfId="0" applyFont="1"/>
    <xf numFmtId="0" fontId="7" fillId="0" borderId="14" xfId="280" applyBorder="1" applyAlignment="1">
      <alignment horizontal="left" vertical="top"/>
    </xf>
    <xf numFmtId="0" fontId="7" fillId="0" borderId="15" xfId="280" applyBorder="1" applyAlignment="1">
      <alignment horizontal="left" vertical="top"/>
    </xf>
    <xf numFmtId="0" fontId="35" fillId="0" borderId="0" xfId="0" applyFont="1" applyAlignment="1">
      <alignment horizontal="center" vertical="center"/>
    </xf>
    <xf numFmtId="0" fontId="7" fillId="0" borderId="15" xfId="280" applyFill="1" applyBorder="1" applyAlignment="1">
      <alignment horizontal="left" vertical="top"/>
    </xf>
    <xf numFmtId="0" fontId="7" fillId="46" borderId="17" xfId="422" applyFont="1" applyFill="1" applyBorder="1" applyAlignment="1">
      <alignment horizontal="left" vertical="center" wrapText="1"/>
    </xf>
    <xf numFmtId="0" fontId="7" fillId="0" borderId="17" xfId="280" applyBorder="1" applyAlignment="1">
      <alignment horizontal="left" vertical="top" wrapText="1"/>
    </xf>
    <xf numFmtId="0" fontId="7" fillId="0" borderId="15" xfId="280" applyBorder="1" applyAlignment="1">
      <alignment horizontal="left" vertical="top" wrapText="1"/>
    </xf>
    <xf numFmtId="0" fontId="7" fillId="0" borderId="14" xfId="280" applyBorder="1" applyAlignment="1">
      <alignment horizontal="left" vertical="top" wrapText="1"/>
    </xf>
    <xf numFmtId="0" fontId="7" fillId="0" borderId="28" xfId="226" applyBorder="1" applyAlignment="1">
      <alignment horizontal="left" vertical="top" wrapText="1"/>
    </xf>
    <xf numFmtId="0" fontId="7" fillId="0" borderId="18" xfId="280" applyBorder="1" applyAlignment="1">
      <alignment horizontal="left" vertical="top" wrapText="1"/>
    </xf>
    <xf numFmtId="0" fontId="7" fillId="0" borderId="42" xfId="226" applyBorder="1" applyAlignment="1">
      <alignment horizontal="left" vertical="top" wrapText="1"/>
    </xf>
    <xf numFmtId="0" fontId="7" fillId="0" borderId="41" xfId="226" applyBorder="1" applyAlignment="1">
      <alignment horizontal="left" vertical="top" wrapText="1"/>
    </xf>
    <xf numFmtId="0" fontId="7" fillId="0" borderId="43" xfId="226" applyBorder="1" applyAlignment="1">
      <alignment horizontal="left" vertical="top" wrapText="1"/>
    </xf>
    <xf numFmtId="0" fontId="7" fillId="0" borderId="14" xfId="280" applyFill="1" applyBorder="1" applyAlignment="1">
      <alignment horizontal="left" vertical="top" wrapText="1"/>
    </xf>
    <xf numFmtId="0" fontId="7" fillId="46" borderId="17" xfId="422" applyFont="1" applyFill="1" applyBorder="1" applyAlignment="1">
      <alignment vertical="center" wrapText="1"/>
    </xf>
    <xf numFmtId="0" fontId="7" fillId="0" borderId="36" xfId="226" applyBorder="1" applyAlignment="1">
      <alignment horizontal="left" vertical="top" wrapText="1"/>
    </xf>
    <xf numFmtId="9" fontId="35" fillId="0" borderId="0" xfId="462" applyFont="1"/>
    <xf numFmtId="0" fontId="7" fillId="46" borderId="17" xfId="422" applyFont="1" applyFill="1" applyBorder="1" applyAlignment="1">
      <alignment horizontal="left" vertical="center" wrapText="1"/>
    </xf>
    <xf numFmtId="0" fontId="7" fillId="0" borderId="15" xfId="280" applyBorder="1" applyAlignment="1">
      <alignment horizontal="left" vertical="top" wrapText="1"/>
    </xf>
    <xf numFmtId="0" fontId="7" fillId="0" borderId="28" xfId="226" applyBorder="1" applyAlignment="1">
      <alignment horizontal="left" vertical="top" wrapText="1"/>
    </xf>
    <xf numFmtId="0" fontId="7" fillId="0" borderId="14" xfId="280" applyBorder="1" applyAlignment="1">
      <alignment horizontal="left" vertical="top" wrapText="1"/>
    </xf>
    <xf numFmtId="0" fontId="7" fillId="0" borderId="41" xfId="280" applyBorder="1" applyAlignment="1">
      <alignment horizontal="left" vertical="top" wrapText="1"/>
    </xf>
    <xf numFmtId="0" fontId="35" fillId="0" borderId="0" xfId="0" applyFont="1"/>
    <xf numFmtId="0" fontId="37" fillId="0" borderId="0" xfId="281" applyFont="1" applyBorder="1" applyAlignment="1">
      <alignment horizontal="left" vertical="top" wrapText="1"/>
    </xf>
    <xf numFmtId="0" fontId="35" fillId="0" borderId="0" xfId="0" applyFont="1" applyAlignment="1"/>
    <xf numFmtId="0" fontId="0" fillId="0" borderId="0" xfId="0" applyFont="1"/>
    <xf numFmtId="0" fontId="35" fillId="0" borderId="0" xfId="0" applyFont="1"/>
    <xf numFmtId="2" fontId="7" fillId="0" borderId="44" xfId="280" applyNumberFormat="1" applyFill="1" applyBorder="1" applyAlignment="1">
      <alignment horizontal="center" vertical="center" wrapText="1"/>
    </xf>
    <xf numFmtId="0" fontId="7" fillId="40" borderId="55" xfId="280" applyFont="1" applyFill="1" applyBorder="1"/>
    <xf numFmtId="0" fontId="25" fillId="40" borderId="53" xfId="200" applyFill="1" applyBorder="1" applyAlignment="1" applyProtection="1">
      <alignment horizontal="left" vertical="center"/>
    </xf>
    <xf numFmtId="0" fontId="7" fillId="40" borderId="9" xfId="280" applyFont="1" applyFill="1" applyBorder="1"/>
    <xf numFmtId="0" fontId="7" fillId="40" borderId="9" xfId="280" applyFont="1" applyFill="1" applyBorder="1" applyAlignment="1">
      <alignment horizontal="left" vertical="center"/>
    </xf>
    <xf numFmtId="0" fontId="25" fillId="40" borderId="54" xfId="200" applyFill="1" applyBorder="1" applyAlignment="1" applyProtection="1">
      <alignment horizontal="left" vertical="center"/>
    </xf>
    <xf numFmtId="0" fontId="7" fillId="40" borderId="29" xfId="226" applyFill="1" applyBorder="1"/>
    <xf numFmtId="0" fontId="7" fillId="40" borderId="29" xfId="280" applyFont="1" applyFill="1" applyBorder="1"/>
    <xf numFmtId="0" fontId="7" fillId="40" borderId="72" xfId="280" applyFont="1" applyFill="1" applyBorder="1" applyAlignment="1">
      <alignment horizontal="center"/>
    </xf>
    <xf numFmtId="0" fontId="7" fillId="40" borderId="76" xfId="280" applyFont="1" applyFill="1" applyBorder="1" applyAlignment="1">
      <alignment horizontal="center"/>
    </xf>
    <xf numFmtId="17" fontId="7" fillId="40" borderId="75" xfId="280" applyNumberFormat="1" applyFont="1" applyFill="1" applyBorder="1" applyAlignment="1">
      <alignment horizontal="center"/>
    </xf>
    <xf numFmtId="0" fontId="7" fillId="40" borderId="74" xfId="280" applyFont="1" applyFill="1" applyBorder="1" applyAlignment="1">
      <alignment horizontal="center"/>
    </xf>
    <xf numFmtId="0" fontId="7" fillId="40" borderId="73" xfId="280" applyFont="1" applyFill="1" applyBorder="1" applyAlignment="1">
      <alignment horizontal="center"/>
    </xf>
    <xf numFmtId="0" fontId="43" fillId="42" borderId="71" xfId="280" applyFont="1" applyFill="1" applyBorder="1" applyAlignment="1">
      <alignment horizontal="center" vertical="center" wrapText="1"/>
    </xf>
    <xf numFmtId="0" fontId="43" fillId="42" borderId="70" xfId="280" applyFont="1" applyFill="1" applyBorder="1" applyAlignment="1">
      <alignment horizontal="center" vertical="center" wrapText="1"/>
    </xf>
    <xf numFmtId="14" fontId="7" fillId="40" borderId="66" xfId="280" applyNumberFormat="1" applyFont="1" applyFill="1" applyBorder="1" applyAlignment="1">
      <alignment horizontal="center"/>
    </xf>
    <xf numFmtId="0" fontId="43" fillId="42" borderId="69" xfId="280" applyFont="1" applyFill="1" applyBorder="1" applyAlignment="1">
      <alignment horizontal="center" vertical="center" wrapText="1"/>
    </xf>
    <xf numFmtId="0" fontId="7" fillId="40" borderId="0" xfId="226" applyFill="1" applyBorder="1" applyAlignment="1">
      <alignment horizontal="left" vertical="center"/>
    </xf>
    <xf numFmtId="0" fontId="7" fillId="40" borderId="0" xfId="280" applyFont="1" applyFill="1" applyBorder="1" applyAlignment="1">
      <alignment horizontal="left" vertical="center"/>
    </xf>
    <xf numFmtId="0" fontId="7" fillId="40" borderId="0" xfId="226" applyFill="1" applyBorder="1"/>
    <xf numFmtId="2" fontId="53" fillId="47" borderId="33" xfId="223" applyNumberFormat="1" applyFont="1" applyFill="1" applyBorder="1" applyAlignment="1">
      <alignment vertical="center"/>
    </xf>
    <xf numFmtId="2" fontId="53" fillId="47" borderId="33" xfId="223" applyNumberFormat="1" applyFont="1" applyFill="1" applyBorder="1" applyAlignment="1">
      <alignment vertical="center" wrapText="1"/>
    </xf>
    <xf numFmtId="0" fontId="43" fillId="42" borderId="15" xfId="280" applyFont="1" applyFill="1" applyBorder="1" applyAlignment="1">
      <alignment horizontal="center" vertical="center" wrapText="1"/>
    </xf>
    <xf numFmtId="0" fontId="43" fillId="42" borderId="15" xfId="280" applyFont="1" applyFill="1" applyBorder="1" applyAlignment="1">
      <alignment horizontal="center" vertical="center"/>
    </xf>
    <xf numFmtId="0" fontId="43" fillId="42" borderId="14" xfId="280" applyFont="1" applyFill="1" applyBorder="1" applyAlignment="1">
      <alignment horizontal="center" vertical="center"/>
    </xf>
    <xf numFmtId="0" fontId="43" fillId="42" borderId="20" xfId="280" applyFont="1" applyFill="1" applyBorder="1" applyAlignment="1">
      <alignment horizontal="center" vertical="center"/>
    </xf>
    <xf numFmtId="0" fontId="0" fillId="0" borderId="0" xfId="0" applyFont="1" applyAlignment="1">
      <alignment wrapText="1"/>
    </xf>
    <xf numFmtId="0" fontId="0" fillId="0" borderId="0" xfId="0" applyFont="1"/>
    <xf numFmtId="0" fontId="35" fillId="0" borderId="0" xfId="0" applyFont="1"/>
    <xf numFmtId="0" fontId="30" fillId="0" borderId="0" xfId="0" applyNumberFormat="1" applyFont="1" applyFill="1" applyBorder="1" applyAlignment="1">
      <alignment vertical="top" wrapText="1"/>
    </xf>
    <xf numFmtId="0" fontId="35" fillId="0" borderId="0" xfId="0" applyFont="1" applyAlignment="1">
      <alignment horizontal="center" vertical="center"/>
    </xf>
    <xf numFmtId="0" fontId="31" fillId="0" borderId="0" xfId="283" applyFont="1"/>
    <xf numFmtId="0" fontId="32" fillId="0" borderId="0" xfId="0" applyFont="1"/>
    <xf numFmtId="0" fontId="7" fillId="0" borderId="14" xfId="280" applyBorder="1" applyAlignment="1">
      <alignment horizontal="left" vertical="top" wrapText="1"/>
    </xf>
    <xf numFmtId="0" fontId="23" fillId="42" borderId="14" xfId="0" applyFont="1" applyFill="1" applyBorder="1" applyAlignment="1">
      <alignment horizontal="center" vertical="center"/>
    </xf>
    <xf numFmtId="0" fontId="8" fillId="0" borderId="0" xfId="0" applyFont="1"/>
    <xf numFmtId="1" fontId="35" fillId="0" borderId="0" xfId="0" applyNumberFormat="1" applyFont="1"/>
    <xf numFmtId="0" fontId="7" fillId="0" borderId="0" xfId="226" applyFill="1" applyBorder="1" applyAlignment="1">
      <alignment horizontal="left" vertical="top" wrapText="1"/>
    </xf>
    <xf numFmtId="0" fontId="35" fillId="0" borderId="0" xfId="0" applyFont="1"/>
    <xf numFmtId="0" fontId="35" fillId="0" borderId="0" xfId="0" applyFont="1" applyAlignment="1"/>
    <xf numFmtId="0" fontId="35" fillId="0" borderId="0" xfId="0" applyFont="1"/>
    <xf numFmtId="0" fontId="37" fillId="0" borderId="0" xfId="281" applyFont="1" applyBorder="1" applyAlignment="1">
      <alignment horizontal="left" vertical="top" wrapText="1"/>
    </xf>
    <xf numFmtId="0" fontId="37" fillId="0" borderId="0" xfId="281" applyFont="1" applyBorder="1" applyAlignment="1">
      <alignment horizontal="left" vertical="top" wrapText="1"/>
    </xf>
    <xf numFmtId="0" fontId="35" fillId="0" borderId="0" xfId="0" applyFont="1"/>
    <xf numFmtId="0" fontId="43" fillId="42" borderId="17" xfId="280" applyFont="1" applyFill="1" applyBorder="1" applyAlignment="1">
      <alignment horizontal="center" vertical="center"/>
    </xf>
    <xf numFmtId="0" fontId="43" fillId="42" borderId="15" xfId="280" applyFont="1" applyFill="1" applyBorder="1" applyAlignment="1">
      <alignment horizontal="center" vertical="center" wrapText="1"/>
    </xf>
    <xf numFmtId="0" fontId="31" fillId="0" borderId="0" xfId="283" applyFont="1"/>
    <xf numFmtId="0" fontId="31" fillId="0" borderId="0" xfId="283" applyFont="1" applyAlignment="1"/>
    <xf numFmtId="0" fontId="31" fillId="0" borderId="0" xfId="283" applyFont="1"/>
    <xf numFmtId="0" fontId="31" fillId="0" borderId="0" xfId="283" applyFont="1" applyAlignment="1">
      <alignment wrapText="1"/>
    </xf>
    <xf numFmtId="0" fontId="35" fillId="0" borderId="0" xfId="0" applyFont="1"/>
    <xf numFmtId="0" fontId="35" fillId="0" borderId="0" xfId="0" applyFont="1" applyAlignment="1">
      <alignment horizontal="center" vertical="center"/>
    </xf>
    <xf numFmtId="0" fontId="7" fillId="46" borderId="17" xfId="422" applyFont="1" applyFill="1" applyBorder="1" applyAlignment="1">
      <alignment horizontal="left" vertical="center" wrapText="1"/>
    </xf>
    <xf numFmtId="0" fontId="7" fillId="0" borderId="41" xfId="280" applyBorder="1" applyAlignment="1">
      <alignment horizontal="left" vertical="top" wrapText="1"/>
    </xf>
    <xf numFmtId="0" fontId="35" fillId="0" borderId="0" xfId="0" applyFont="1"/>
    <xf numFmtId="0" fontId="30" fillId="0" borderId="0" xfId="0" applyNumberFormat="1" applyFont="1" applyFill="1" applyBorder="1" applyAlignment="1">
      <alignment vertical="top" wrapText="1"/>
    </xf>
    <xf numFmtId="0" fontId="43" fillId="42" borderId="17" xfId="280" applyFont="1" applyFill="1" applyBorder="1" applyAlignment="1">
      <alignment horizontal="center" vertical="center" wrapText="1"/>
    </xf>
    <xf numFmtId="0" fontId="43" fillId="42" borderId="17" xfId="280" applyFont="1" applyFill="1" applyBorder="1" applyAlignment="1">
      <alignment horizontal="center" vertical="center"/>
    </xf>
    <xf numFmtId="0" fontId="43" fillId="42" borderId="15" xfId="280" applyFont="1" applyFill="1" applyBorder="1" applyAlignment="1">
      <alignment horizontal="center" vertical="center"/>
    </xf>
    <xf numFmtId="0" fontId="0" fillId="0" borderId="0" xfId="0" applyFont="1"/>
    <xf numFmtId="0" fontId="35" fillId="0" borderId="0" xfId="0" applyFont="1" applyAlignment="1"/>
    <xf numFmtId="0" fontId="35" fillId="0" borderId="0" xfId="0" applyFont="1" applyAlignment="1">
      <alignment horizontal="center" vertical="center"/>
    </xf>
    <xf numFmtId="0" fontId="53" fillId="47" borderId="68" xfId="223" applyFont="1" applyFill="1" applyBorder="1" applyAlignment="1">
      <alignment horizontal="center" vertical="center" wrapText="1"/>
    </xf>
    <xf numFmtId="0" fontId="35" fillId="40" borderId="0" xfId="0" applyFont="1" applyFill="1" applyBorder="1" applyAlignment="1">
      <alignment horizontal="center"/>
    </xf>
    <xf numFmtId="0" fontId="0" fillId="46" borderId="14" xfId="0" applyFont="1" applyFill="1" applyBorder="1" applyAlignment="1">
      <alignment horizontal="center"/>
    </xf>
    <xf numFmtId="0" fontId="0" fillId="46" borderId="14" xfId="0" applyFont="1" applyFill="1" applyBorder="1" applyAlignment="1">
      <alignment horizontal="center" vertical="center"/>
    </xf>
    <xf numFmtId="0" fontId="28" fillId="46" borderId="14" xfId="0" applyFont="1" applyFill="1" applyBorder="1" applyAlignment="1">
      <alignment horizontal="center" vertical="center" wrapText="1"/>
    </xf>
    <xf numFmtId="0" fontId="30" fillId="46" borderId="14" xfId="0" applyNumberFormat="1" applyFont="1" applyFill="1" applyBorder="1" applyAlignment="1">
      <alignment horizontal="center" vertical="center" wrapText="1"/>
    </xf>
    <xf numFmtId="0" fontId="43" fillId="46" borderId="14" xfId="0" applyFont="1" applyFill="1" applyBorder="1" applyAlignment="1">
      <alignment vertical="top" wrapText="1"/>
    </xf>
    <xf numFmtId="0" fontId="7" fillId="46" borderId="14" xfId="0" applyFont="1" applyFill="1" applyBorder="1" applyAlignment="1">
      <alignment vertical="top" wrapText="1"/>
    </xf>
    <xf numFmtId="0" fontId="7" fillId="46" borderId="15" xfId="280" applyFill="1" applyBorder="1" applyAlignment="1">
      <alignment horizontal="center" vertical="center" wrapText="1"/>
    </xf>
    <xf numFmtId="0" fontId="7" fillId="46" borderId="15" xfId="280" applyFill="1" applyBorder="1" applyAlignment="1">
      <alignment horizontal="left" vertical="top" wrapText="1"/>
    </xf>
    <xf numFmtId="0" fontId="7" fillId="46" borderId="16" xfId="226" applyFill="1" applyBorder="1" applyAlignment="1">
      <alignment horizontal="left" vertical="top" wrapText="1"/>
    </xf>
    <xf numFmtId="0" fontId="7" fillId="46" borderId="14" xfId="280" applyFill="1" applyBorder="1" applyAlignment="1">
      <alignment horizontal="left" vertical="top" wrapText="1"/>
    </xf>
    <xf numFmtId="0" fontId="7" fillId="46" borderId="20" xfId="226" applyFill="1" applyBorder="1" applyAlignment="1">
      <alignment horizontal="left" vertical="top" wrapText="1"/>
    </xf>
    <xf numFmtId="0" fontId="7" fillId="46" borderId="17" xfId="280" applyFill="1" applyBorder="1" applyAlignment="1">
      <alignment horizontal="left" vertical="top" wrapText="1"/>
    </xf>
    <xf numFmtId="0" fontId="7" fillId="46" borderId="14" xfId="226" applyFill="1" applyBorder="1" applyAlignment="1">
      <alignment horizontal="left" vertical="top" wrapText="1"/>
    </xf>
    <xf numFmtId="0" fontId="7" fillId="46" borderId="15" xfId="280" applyFill="1" applyBorder="1" applyAlignment="1">
      <alignment vertical="top" wrapText="1"/>
    </xf>
    <xf numFmtId="0" fontId="40" fillId="46" borderId="14" xfId="227" applyFill="1" applyBorder="1" applyAlignment="1">
      <alignment horizontal="left" vertical="top" wrapText="1"/>
    </xf>
    <xf numFmtId="2" fontId="7" fillId="46" borderId="15" xfId="280" applyNumberFormat="1" applyFill="1" applyBorder="1" applyAlignment="1">
      <alignment horizontal="center" vertical="center"/>
    </xf>
    <xf numFmtId="0" fontId="40" fillId="46" borderId="20" xfId="227" applyFill="1" applyBorder="1" applyAlignment="1">
      <alignment horizontal="left" vertical="top" wrapText="1"/>
    </xf>
    <xf numFmtId="0" fontId="40" fillId="46" borderId="16" xfId="227" applyFill="1" applyBorder="1" applyAlignment="1">
      <alignment horizontal="left" vertical="top" wrapText="1"/>
    </xf>
    <xf numFmtId="0" fontId="7" fillId="46" borderId="19" xfId="226" applyFill="1" applyBorder="1" applyAlignment="1">
      <alignment horizontal="left" vertical="top" wrapText="1"/>
    </xf>
    <xf numFmtId="0" fontId="7" fillId="46" borderId="15" xfId="0" applyFont="1" applyFill="1" applyBorder="1" applyAlignment="1">
      <alignment vertical="top" wrapText="1"/>
    </xf>
    <xf numFmtId="0" fontId="0" fillId="46" borderId="15" xfId="0" applyFont="1" applyFill="1" applyBorder="1" applyAlignment="1">
      <alignment horizontal="center"/>
    </xf>
    <xf numFmtId="0" fontId="0" fillId="46" borderId="32" xfId="0" applyFont="1" applyFill="1" applyBorder="1" applyAlignment="1">
      <alignment horizontal="center" vertical="center"/>
    </xf>
    <xf numFmtId="0" fontId="35" fillId="46" borderId="14" xfId="0" applyFont="1" applyFill="1" applyBorder="1" applyAlignment="1">
      <alignment horizontal="center"/>
    </xf>
    <xf numFmtId="0" fontId="35" fillId="46" borderId="14" xfId="0" applyFont="1" applyFill="1" applyBorder="1" applyAlignment="1">
      <alignment horizontal="center" vertical="center"/>
    </xf>
    <xf numFmtId="0" fontId="28" fillId="46" borderId="14" xfId="0" applyFont="1" applyFill="1" applyBorder="1" applyAlignment="1">
      <alignment horizontal="left" vertical="top" wrapText="1"/>
    </xf>
    <xf numFmtId="0" fontId="7" fillId="46" borderId="14" xfId="0" applyFont="1" applyFill="1" applyBorder="1" applyAlignment="1">
      <alignment horizontal="left" vertical="top" wrapText="1"/>
    </xf>
    <xf numFmtId="0" fontId="7" fillId="46" borderId="15" xfId="280" applyFill="1" applyBorder="1" applyAlignment="1">
      <alignment horizontal="center" vertical="center"/>
    </xf>
    <xf numFmtId="0" fontId="7" fillId="46" borderId="14" xfId="0" applyNumberFormat="1" applyFont="1" applyFill="1" applyBorder="1" applyAlignment="1">
      <alignment vertical="top" wrapText="1"/>
    </xf>
    <xf numFmtId="2" fontId="7" fillId="46" borderId="15" xfId="280" applyNumberFormat="1" applyFill="1" applyBorder="1" applyAlignment="1">
      <alignment horizontal="center" vertical="center" wrapText="1"/>
    </xf>
    <xf numFmtId="0" fontId="7" fillId="46" borderId="14" xfId="280" applyFill="1" applyBorder="1" applyAlignment="1">
      <alignment horizontal="left" vertical="top"/>
    </xf>
    <xf numFmtId="0" fontId="7" fillId="46" borderId="14" xfId="280" applyFill="1" applyBorder="1" applyAlignment="1">
      <alignment vertical="top" wrapText="1"/>
    </xf>
    <xf numFmtId="0" fontId="7" fillId="46" borderId="20" xfId="228" applyFill="1" applyBorder="1" applyAlignment="1">
      <alignment horizontal="left" vertical="top" wrapText="1"/>
    </xf>
    <xf numFmtId="0" fontId="7" fillId="46" borderId="15" xfId="226" applyFill="1" applyBorder="1" applyAlignment="1">
      <alignment horizontal="left" vertical="top" wrapText="1"/>
    </xf>
    <xf numFmtId="0" fontId="7" fillId="46" borderId="14" xfId="280" applyFill="1" applyBorder="1" applyAlignment="1">
      <alignment horizontal="center" vertical="center" wrapText="1"/>
    </xf>
    <xf numFmtId="0" fontId="7" fillId="46" borderId="18" xfId="280" applyFill="1" applyBorder="1" applyAlignment="1">
      <alignment horizontal="left" vertical="top" wrapText="1"/>
    </xf>
    <xf numFmtId="0" fontId="39" fillId="46" borderId="14" xfId="280" applyFont="1" applyFill="1" applyBorder="1" applyAlignment="1">
      <alignment vertical="top" wrapText="1"/>
    </xf>
    <xf numFmtId="0" fontId="7" fillId="46" borderId="18" xfId="280" applyFill="1" applyBorder="1" applyAlignment="1">
      <alignment vertical="top" wrapText="1"/>
    </xf>
    <xf numFmtId="2" fontId="7" fillId="46" borderId="14" xfId="280" applyNumberFormat="1" applyFill="1" applyBorder="1" applyAlignment="1">
      <alignment horizontal="center" vertical="center" wrapText="1"/>
    </xf>
    <xf numFmtId="0" fontId="40" fillId="46" borderId="15" xfId="227" applyFill="1" applyBorder="1" applyAlignment="1">
      <alignment horizontal="left" vertical="top" wrapText="1"/>
    </xf>
    <xf numFmtId="0" fontId="7" fillId="46" borderId="20" xfId="227" applyFont="1" applyFill="1" applyBorder="1" applyAlignment="1">
      <alignment horizontal="left" vertical="top" wrapText="1"/>
    </xf>
    <xf numFmtId="0" fontId="0" fillId="0" borderId="0" xfId="0" applyFont="1" applyAlignment="1">
      <alignment horizontal="center" vertical="center"/>
    </xf>
    <xf numFmtId="0" fontId="7" fillId="0" borderId="36" xfId="226" applyBorder="1" applyAlignment="1">
      <alignment horizontal="center" vertical="center"/>
    </xf>
    <xf numFmtId="0" fontId="7" fillId="0" borderId="37" xfId="226" applyBorder="1" applyAlignment="1">
      <alignment horizontal="center" vertical="center"/>
    </xf>
    <xf numFmtId="0" fontId="30" fillId="0" borderId="14" xfId="0" applyNumberFormat="1" applyFont="1" applyFill="1" applyBorder="1" applyAlignment="1" applyProtection="1">
      <alignment horizontal="center" vertical="center"/>
      <protection locked="0"/>
    </xf>
    <xf numFmtId="0" fontId="30" fillId="0" borderId="15" xfId="0" applyNumberFormat="1" applyFont="1" applyFill="1" applyBorder="1" applyAlignment="1" applyProtection="1">
      <alignment horizontal="center" vertical="center"/>
      <protection locked="0"/>
    </xf>
    <xf numFmtId="0" fontId="30" fillId="0" borderId="14" xfId="0" applyNumberFormat="1" applyFont="1" applyFill="1" applyBorder="1" applyAlignment="1" applyProtection="1">
      <alignment vertical="top" wrapText="1"/>
      <protection locked="0"/>
    </xf>
    <xf numFmtId="0" fontId="30" fillId="0" borderId="15" xfId="0" applyNumberFormat="1" applyFont="1" applyFill="1" applyBorder="1" applyAlignment="1" applyProtection="1">
      <alignment vertical="top" wrapText="1"/>
      <protection locked="0"/>
    </xf>
    <xf numFmtId="0" fontId="30" fillId="0" borderId="15" xfId="0" applyNumberFormat="1" applyFont="1" applyFill="1" applyBorder="1" applyAlignment="1" applyProtection="1">
      <alignment vertical="top"/>
      <protection locked="0"/>
    </xf>
    <xf numFmtId="0" fontId="35" fillId="0" borderId="15" xfId="0" applyFont="1" applyBorder="1" applyAlignment="1" applyProtection="1">
      <protection locked="0"/>
    </xf>
    <xf numFmtId="0" fontId="43" fillId="42" borderId="17" xfId="280" applyFont="1" applyFill="1" applyBorder="1" applyAlignment="1">
      <alignment horizontal="center" vertical="center" wrapText="1"/>
    </xf>
    <xf numFmtId="0" fontId="43" fillId="42" borderId="14" xfId="280" applyFont="1" applyFill="1" applyBorder="1" applyAlignment="1">
      <alignment horizontal="center" vertical="center" wrapText="1"/>
    </xf>
    <xf numFmtId="0" fontId="7" fillId="46" borderId="15" xfId="0" applyNumberFormat="1" applyFont="1" applyFill="1" applyBorder="1" applyAlignment="1">
      <alignment vertical="top" wrapText="1"/>
    </xf>
    <xf numFmtId="0" fontId="7" fillId="46" borderId="14" xfId="0" applyFont="1" applyFill="1" applyBorder="1" applyAlignment="1">
      <alignment horizontal="center" vertical="center" wrapText="1"/>
    </xf>
    <xf numFmtId="0" fontId="43" fillId="47" borderId="33" xfId="223" applyFont="1" applyFill="1" applyBorder="1" applyAlignment="1">
      <alignment vertical="center" wrapText="1"/>
    </xf>
    <xf numFmtId="0" fontId="7" fillId="46" borderId="15" xfId="0" applyNumberFormat="1" applyFont="1" applyFill="1" applyBorder="1" applyAlignment="1">
      <alignment horizontal="left" vertical="top" wrapText="1"/>
    </xf>
    <xf numFmtId="0" fontId="43" fillId="47" borderId="33" xfId="223" applyFont="1" applyFill="1" applyBorder="1" applyAlignment="1">
      <alignment horizontal="left" vertical="top" wrapText="1"/>
    </xf>
    <xf numFmtId="0" fontId="31" fillId="46" borderId="15" xfId="0" applyNumberFormat="1" applyFont="1" applyFill="1" applyBorder="1" applyAlignment="1">
      <alignment vertical="top" wrapText="1"/>
    </xf>
    <xf numFmtId="0" fontId="31" fillId="46" borderId="14" xfId="0" applyFont="1" applyFill="1" applyBorder="1" applyAlignment="1">
      <alignment vertical="top" wrapText="1"/>
    </xf>
    <xf numFmtId="0" fontId="43" fillId="46" borderId="14" xfId="0" applyNumberFormat="1" applyFont="1" applyFill="1" applyBorder="1" applyAlignment="1">
      <alignment vertical="top" wrapText="1"/>
    </xf>
    <xf numFmtId="0" fontId="43" fillId="46" borderId="14" xfId="0" applyFont="1" applyFill="1" applyBorder="1" applyAlignment="1">
      <alignment horizontal="left" vertical="top" wrapText="1"/>
    </xf>
    <xf numFmtId="0" fontId="7" fillId="46" borderId="14" xfId="0" applyFont="1" applyFill="1" applyBorder="1" applyAlignment="1">
      <alignment horizontal="left" vertical="center" wrapText="1"/>
    </xf>
    <xf numFmtId="0" fontId="43" fillId="46" borderId="15" xfId="0" applyNumberFormat="1" applyFont="1" applyFill="1" applyBorder="1" applyAlignment="1">
      <alignment vertical="top" wrapText="1"/>
    </xf>
    <xf numFmtId="0" fontId="34" fillId="46" borderId="14" xfId="0" applyFont="1" applyFill="1" applyBorder="1" applyAlignment="1">
      <alignment horizontal="left" vertical="top" wrapText="1"/>
    </xf>
    <xf numFmtId="0" fontId="43" fillId="46" borderId="14" xfId="0" applyFont="1" applyFill="1" applyBorder="1" applyAlignment="1">
      <alignment horizontal="left" vertical="center" wrapText="1"/>
    </xf>
    <xf numFmtId="0" fontId="31" fillId="46" borderId="14" xfId="0" applyNumberFormat="1" applyFont="1" applyFill="1" applyBorder="1" applyAlignment="1">
      <alignment horizontal="left" vertical="top" wrapText="1"/>
    </xf>
    <xf numFmtId="0" fontId="43" fillId="46" borderId="15" xfId="0" applyNumberFormat="1" applyFont="1" applyFill="1" applyBorder="1" applyAlignment="1">
      <alignment horizontal="left" vertical="top" wrapText="1"/>
    </xf>
    <xf numFmtId="0" fontId="34" fillId="46" borderId="15" xfId="0" applyNumberFormat="1" applyFont="1" applyFill="1" applyBorder="1" applyAlignment="1">
      <alignment vertical="top" wrapText="1"/>
    </xf>
    <xf numFmtId="0" fontId="31" fillId="46" borderId="14" xfId="0" applyFont="1" applyFill="1" applyBorder="1" applyAlignment="1">
      <alignment horizontal="left" vertical="top" wrapText="1"/>
    </xf>
    <xf numFmtId="0" fontId="66" fillId="45" borderId="67" xfId="1455" applyFont="1" applyFill="1" applyBorder="1" applyAlignment="1">
      <alignment horizontal="center" vertical="center" wrapText="1"/>
    </xf>
    <xf numFmtId="0" fontId="53" fillId="47" borderId="33" xfId="1455" applyFont="1" applyFill="1" applyBorder="1" applyAlignment="1">
      <alignment vertical="center" wrapText="1"/>
    </xf>
    <xf numFmtId="0" fontId="66" fillId="45" borderId="67" xfId="2167" applyFont="1" applyFill="1" applyBorder="1" applyAlignment="1">
      <alignment horizontal="center" vertical="center" wrapText="1"/>
    </xf>
    <xf numFmtId="0" fontId="53" fillId="47" borderId="33" xfId="2167" applyFont="1" applyFill="1" applyBorder="1" applyAlignment="1">
      <alignment vertical="center" wrapText="1"/>
    </xf>
    <xf numFmtId="0" fontId="66" fillId="45" borderId="67" xfId="2167" applyFont="1" applyFill="1" applyBorder="1" applyAlignment="1">
      <alignment horizontal="center" vertical="center" wrapText="1"/>
    </xf>
    <xf numFmtId="0" fontId="53" fillId="47" borderId="33" xfId="2167" applyFont="1" applyFill="1" applyBorder="1" applyAlignment="1">
      <alignment vertical="center" wrapText="1"/>
    </xf>
    <xf numFmtId="0" fontId="66" fillId="45" borderId="67" xfId="2167" applyFont="1" applyFill="1" applyBorder="1" applyAlignment="1">
      <alignment horizontal="center" vertical="center" wrapText="1"/>
    </xf>
    <xf numFmtId="0" fontId="53" fillId="47" borderId="33" xfId="2167" applyFont="1" applyFill="1" applyBorder="1" applyAlignment="1">
      <alignment vertical="center" wrapText="1"/>
    </xf>
    <xf numFmtId="0" fontId="66" fillId="45" borderId="67" xfId="2167" applyFont="1" applyFill="1" applyBorder="1" applyAlignment="1">
      <alignment horizontal="center" vertical="center" wrapText="1"/>
    </xf>
    <xf numFmtId="0" fontId="53" fillId="47" borderId="33" xfId="2167" applyFont="1" applyFill="1" applyBorder="1" applyAlignment="1">
      <alignment vertical="center" wrapText="1"/>
    </xf>
    <xf numFmtId="0" fontId="66" fillId="45" borderId="67" xfId="2167" applyFont="1" applyFill="1" applyBorder="1" applyAlignment="1">
      <alignment horizontal="center" vertical="center" wrapText="1"/>
    </xf>
    <xf numFmtId="0" fontId="53" fillId="47" borderId="33" xfId="2167" applyFont="1" applyFill="1" applyBorder="1" applyAlignment="1">
      <alignment vertical="center" wrapText="1"/>
    </xf>
    <xf numFmtId="0" fontId="66" fillId="45" borderId="67" xfId="2167" applyFont="1" applyFill="1" applyBorder="1" applyAlignment="1">
      <alignment horizontal="center" vertical="center" wrapText="1"/>
    </xf>
    <xf numFmtId="0" fontId="53" fillId="47" borderId="33" xfId="2167" applyFont="1" applyFill="1" applyBorder="1" applyAlignment="1">
      <alignment vertical="center" wrapText="1"/>
    </xf>
    <xf numFmtId="0" fontId="66" fillId="45" borderId="67" xfId="2167" applyFont="1" applyFill="1" applyBorder="1" applyAlignment="1">
      <alignment horizontal="center" vertical="center" wrapText="1"/>
    </xf>
    <xf numFmtId="0" fontId="53" fillId="47" borderId="33" xfId="2167" applyFont="1" applyFill="1" applyBorder="1" applyAlignment="1">
      <alignment vertical="center" wrapText="1"/>
    </xf>
    <xf numFmtId="0" fontId="7" fillId="0" borderId="17" xfId="280" applyBorder="1" applyAlignment="1">
      <alignment horizontal="left" vertical="top" wrapText="1"/>
    </xf>
    <xf numFmtId="0" fontId="7" fillId="0" borderId="15" xfId="280" applyBorder="1" applyAlignment="1">
      <alignment horizontal="left" vertical="top" wrapText="1"/>
    </xf>
    <xf numFmtId="0" fontId="7" fillId="0" borderId="17" xfId="280" applyFill="1" applyBorder="1" applyAlignment="1">
      <alignment horizontal="left" vertical="top" wrapText="1"/>
    </xf>
    <xf numFmtId="0" fontId="7" fillId="0" borderId="15" xfId="280" applyFill="1" applyBorder="1" applyAlignment="1">
      <alignment horizontal="left" vertical="top" wrapText="1"/>
    </xf>
    <xf numFmtId="2" fontId="7" fillId="0" borderId="15" xfId="280" applyNumberFormat="1" applyFill="1" applyBorder="1" applyAlignment="1">
      <alignment horizontal="center" vertical="center" wrapText="1"/>
    </xf>
    <xf numFmtId="0" fontId="7" fillId="46" borderId="17" xfId="422" applyFont="1" applyFill="1" applyBorder="1" applyAlignment="1">
      <alignment horizontal="left" vertical="center" wrapText="1"/>
    </xf>
    <xf numFmtId="0" fontId="7" fillId="46" borderId="17" xfId="422" applyFont="1" applyFill="1" applyBorder="1" applyAlignment="1">
      <alignment horizontal="left" vertical="center"/>
    </xf>
    <xf numFmtId="0" fontId="35" fillId="0" borderId="0" xfId="0" applyFont="1"/>
    <xf numFmtId="0" fontId="35" fillId="0" borderId="0" xfId="0" applyFont="1" applyAlignment="1">
      <alignment horizontal="center" vertical="center"/>
    </xf>
    <xf numFmtId="0" fontId="39" fillId="0" borderId="14" xfId="280" applyFont="1" applyFill="1" applyBorder="1" applyAlignment="1">
      <alignment horizontal="left" vertical="top" wrapText="1"/>
    </xf>
    <xf numFmtId="0" fontId="7" fillId="46" borderId="17" xfId="226" applyFill="1" applyBorder="1" applyAlignment="1">
      <alignment vertical="center"/>
    </xf>
    <xf numFmtId="0" fontId="7" fillId="40" borderId="49" xfId="280" applyFont="1" applyFill="1" applyBorder="1" applyAlignment="1">
      <alignment horizontal="left" vertical="center"/>
    </xf>
    <xf numFmtId="0" fontId="7" fillId="40" borderId="49" xfId="280" applyFont="1" applyFill="1" applyBorder="1"/>
    <xf numFmtId="0" fontId="7" fillId="40" borderId="27" xfId="280" applyFont="1" applyFill="1" applyBorder="1"/>
    <xf numFmtId="0" fontId="25" fillId="0" borderId="40" xfId="200" applyBorder="1" applyAlignment="1" applyProtection="1"/>
    <xf numFmtId="0" fontId="35" fillId="0" borderId="0" xfId="0" applyFont="1"/>
    <xf numFmtId="0" fontId="30" fillId="0" borderId="0" xfId="0" applyNumberFormat="1" applyFont="1" applyFill="1" applyBorder="1" applyAlignment="1">
      <alignment vertical="top" wrapText="1"/>
    </xf>
    <xf numFmtId="0" fontId="0" fillId="0" borderId="0" xfId="0" applyFont="1"/>
    <xf numFmtId="0" fontId="35" fillId="0" borderId="0" xfId="0" applyFont="1" applyAlignment="1"/>
    <xf numFmtId="0" fontId="35" fillId="0" borderId="0" xfId="0" applyFont="1" applyAlignment="1">
      <alignment horizontal="center" vertical="center"/>
    </xf>
    <xf numFmtId="0" fontId="7" fillId="40" borderId="28" xfId="422" applyFont="1" applyFill="1" applyBorder="1" applyAlignment="1" applyProtection="1">
      <alignment vertical="top" wrapText="1"/>
      <protection locked="0"/>
    </xf>
    <xf numFmtId="0" fontId="7" fillId="40" borderId="30" xfId="422" applyFont="1" applyFill="1" applyBorder="1" applyAlignment="1" applyProtection="1">
      <alignment horizontal="left" vertical="top" wrapText="1"/>
      <protection locked="0"/>
    </xf>
    <xf numFmtId="0" fontId="7" fillId="40" borderId="28" xfId="422" applyFont="1" applyFill="1" applyBorder="1" applyAlignment="1" applyProtection="1">
      <alignment horizontal="left" vertical="top" wrapText="1"/>
      <protection locked="0"/>
    </xf>
    <xf numFmtId="0" fontId="7" fillId="40" borderId="61" xfId="422" applyFont="1" applyFill="1" applyBorder="1" applyAlignment="1" applyProtection="1">
      <alignment vertical="top" wrapText="1"/>
      <protection locked="0"/>
    </xf>
    <xf numFmtId="0" fontId="7" fillId="40" borderId="22" xfId="422" applyFont="1" applyFill="1" applyBorder="1" applyAlignment="1" applyProtection="1">
      <alignment horizontal="center" vertical="top" wrapText="1"/>
      <protection locked="0"/>
    </xf>
    <xf numFmtId="0" fontId="7" fillId="40" borderId="34" xfId="422" applyFont="1" applyFill="1" applyBorder="1" applyAlignment="1" applyProtection="1">
      <alignment vertical="top" wrapText="1"/>
      <protection locked="0"/>
    </xf>
    <xf numFmtId="0" fontId="7" fillId="40" borderId="34" xfId="422" applyFont="1" applyFill="1" applyBorder="1" applyAlignment="1">
      <alignment horizontal="center" vertical="center" wrapText="1"/>
    </xf>
    <xf numFmtId="0" fontId="7" fillId="40" borderId="21" xfId="422" applyFont="1" applyFill="1" applyBorder="1" applyAlignment="1">
      <alignment horizontal="center" vertical="top" wrapText="1"/>
    </xf>
    <xf numFmtId="0" fontId="34" fillId="41" borderId="59" xfId="422" applyFont="1" applyFill="1" applyBorder="1" applyAlignment="1">
      <alignment horizontal="center"/>
    </xf>
    <xf numFmtId="0" fontId="34" fillId="41" borderId="25" xfId="422" applyFont="1" applyFill="1" applyBorder="1" applyAlignment="1">
      <alignment horizontal="center"/>
    </xf>
    <xf numFmtId="0" fontId="43" fillId="47" borderId="33" xfId="223" applyFont="1" applyFill="1" applyBorder="1" applyAlignment="1" applyProtection="1">
      <alignment horizontal="left" vertical="top" wrapText="1"/>
      <protection locked="0"/>
    </xf>
    <xf numFmtId="0" fontId="7" fillId="0" borderId="15" xfId="0" applyNumberFormat="1" applyFont="1" applyFill="1" applyBorder="1" applyAlignment="1" applyProtection="1">
      <alignment horizontal="center" vertical="center" wrapText="1"/>
      <protection locked="0"/>
    </xf>
    <xf numFmtId="0" fontId="43" fillId="47" borderId="33" xfId="223" applyFont="1" applyFill="1" applyBorder="1" applyAlignment="1" applyProtection="1">
      <alignment vertical="center" wrapText="1"/>
      <protection locked="0"/>
    </xf>
    <xf numFmtId="0" fontId="43" fillId="50" borderId="14" xfId="0" applyFont="1" applyFill="1" applyBorder="1" applyAlignment="1">
      <alignment vertical="top" wrapText="1"/>
    </xf>
    <xf numFmtId="0" fontId="28" fillId="0" borderId="14" xfId="0" applyNumberFormat="1" applyFont="1" applyFill="1" applyBorder="1" applyAlignment="1" applyProtection="1">
      <alignment horizontal="center" vertical="center" wrapText="1"/>
      <protection locked="0"/>
    </xf>
    <xf numFmtId="0" fontId="28" fillId="0" borderId="15" xfId="0" applyNumberFormat="1" applyFont="1" applyFill="1" applyBorder="1" applyAlignment="1" applyProtection="1">
      <alignment horizontal="center" vertical="center" wrapText="1"/>
      <protection locked="0"/>
    </xf>
    <xf numFmtId="0" fontId="53" fillId="47" borderId="33" xfId="223" applyFont="1" applyFill="1" applyBorder="1" applyAlignment="1" applyProtection="1">
      <alignment vertical="center"/>
      <protection locked="0"/>
    </xf>
    <xf numFmtId="0" fontId="35" fillId="0" borderId="14" xfId="0" applyFont="1" applyBorder="1" applyAlignment="1" applyProtection="1">
      <protection locked="0"/>
    </xf>
    <xf numFmtId="0" fontId="7" fillId="0" borderId="16" xfId="226" applyBorder="1" applyAlignment="1" applyProtection="1">
      <alignment horizontal="left" vertical="top" wrapText="1"/>
      <protection locked="0"/>
    </xf>
    <xf numFmtId="0" fontId="40" fillId="0" borderId="20" xfId="227" applyBorder="1" applyAlignment="1" applyProtection="1">
      <alignment horizontal="left" vertical="top" wrapText="1"/>
      <protection locked="0"/>
    </xf>
    <xf numFmtId="0" fontId="7" fillId="0" borderId="20" xfId="226" applyBorder="1" applyAlignment="1" applyProtection="1">
      <alignment horizontal="left" vertical="top" wrapText="1"/>
      <protection locked="0"/>
    </xf>
    <xf numFmtId="0" fontId="37" fillId="0" borderId="14" xfId="0" quotePrefix="1" applyNumberFormat="1" applyFont="1" applyFill="1" applyBorder="1" applyAlignment="1" applyProtection="1">
      <alignment vertical="top" wrapText="1"/>
      <protection locked="0"/>
    </xf>
    <xf numFmtId="0" fontId="30" fillId="0" borderId="14" xfId="0" applyFont="1" applyFill="1" applyBorder="1" applyAlignment="1" applyProtection="1">
      <alignment vertical="top" wrapText="1"/>
      <protection locked="0"/>
    </xf>
    <xf numFmtId="0" fontId="0" fillId="0" borderId="15" xfId="0" applyBorder="1" applyAlignment="1" applyProtection="1">
      <alignment horizontal="left" vertical="top" wrapText="1"/>
      <protection locked="0"/>
    </xf>
    <xf numFmtId="0" fontId="30" fillId="0" borderId="14"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7" fillId="0" borderId="14" xfId="226" applyFill="1" applyBorder="1" applyAlignment="1" applyProtection="1">
      <alignment horizontal="left" vertical="top" wrapText="1"/>
      <protection locked="0"/>
    </xf>
    <xf numFmtId="0" fontId="7" fillId="0" borderId="16" xfId="226" applyFill="1" applyBorder="1" applyAlignment="1" applyProtection="1">
      <alignment horizontal="left" vertical="top" wrapText="1"/>
      <protection locked="0"/>
    </xf>
    <xf numFmtId="0" fontId="53" fillId="47" borderId="33" xfId="223" applyFont="1" applyFill="1" applyBorder="1" applyAlignment="1" applyProtection="1">
      <alignment vertical="center" wrapText="1"/>
      <protection locked="0"/>
    </xf>
    <xf numFmtId="0" fontId="53" fillId="47" borderId="33" xfId="1455" applyFont="1" applyFill="1" applyBorder="1" applyAlignment="1" applyProtection="1">
      <alignment vertical="center" wrapText="1"/>
      <protection locked="0"/>
    </xf>
    <xf numFmtId="0" fontId="53" fillId="47" borderId="33" xfId="2167" applyFont="1" applyFill="1" applyBorder="1" applyAlignment="1" applyProtection="1">
      <alignment vertical="center" wrapText="1"/>
      <protection locked="0"/>
    </xf>
    <xf numFmtId="0" fontId="35" fillId="0" borderId="15" xfId="0" applyFont="1" applyBorder="1" applyProtection="1">
      <protection locked="0"/>
    </xf>
    <xf numFmtId="0" fontId="7" fillId="40" borderId="21" xfId="422" applyFont="1" applyFill="1" applyBorder="1" applyAlignment="1" applyProtection="1">
      <alignment horizontal="center" vertical="top" wrapText="1"/>
      <protection locked="0"/>
    </xf>
    <xf numFmtId="0" fontId="7" fillId="0" borderId="20" xfId="228" applyBorder="1" applyAlignment="1" applyProtection="1">
      <alignment horizontal="left" vertical="top" wrapText="1"/>
      <protection locked="0"/>
    </xf>
    <xf numFmtId="0" fontId="30" fillId="0" borderId="34" xfId="0" applyNumberFormat="1" applyFont="1" applyFill="1" applyBorder="1" applyAlignment="1" applyProtection="1">
      <alignment horizontal="center" vertical="center"/>
      <protection locked="0"/>
    </xf>
    <xf numFmtId="0" fontId="35" fillId="0" borderId="14" xfId="0" applyFont="1" applyBorder="1" applyProtection="1">
      <protection locked="0"/>
    </xf>
    <xf numFmtId="0" fontId="7" fillId="0" borderId="0" xfId="226"/>
    <xf numFmtId="0" fontId="64" fillId="0" borderId="0" xfId="422" applyFont="1" applyFill="1" applyBorder="1" applyAlignment="1">
      <alignment wrapText="1"/>
    </xf>
    <xf numFmtId="0" fontId="0" fillId="0" borderId="14" xfId="0" applyFont="1" applyBorder="1" applyAlignment="1" applyProtection="1">
      <protection locked="0"/>
    </xf>
    <xf numFmtId="0" fontId="0" fillId="0" borderId="15" xfId="0" applyFont="1" applyBorder="1" applyAlignment="1" applyProtection="1">
      <protection locked="0"/>
    </xf>
    <xf numFmtId="0" fontId="7" fillId="0" borderId="16" xfId="228" applyFill="1" applyBorder="1" applyAlignment="1" applyProtection="1">
      <alignment horizontal="left" vertical="top" wrapText="1"/>
      <protection locked="0"/>
    </xf>
    <xf numFmtId="0" fontId="7" fillId="0" borderId="35" xfId="226" applyFill="1" applyBorder="1" applyAlignment="1" applyProtection="1">
      <alignment horizontal="left" vertical="top" wrapText="1"/>
      <protection locked="0"/>
    </xf>
    <xf numFmtId="0" fontId="7" fillId="0" borderId="20" xfId="226" applyFill="1" applyBorder="1" applyAlignment="1" applyProtection="1">
      <alignment horizontal="left" vertical="top" wrapText="1"/>
      <protection locked="0"/>
    </xf>
    <xf numFmtId="0" fontId="7" fillId="0" borderId="20" xfId="228" applyFill="1" applyBorder="1" applyAlignment="1" applyProtection="1">
      <alignment horizontal="left" vertical="top" wrapText="1"/>
      <protection locked="0"/>
    </xf>
    <xf numFmtId="0" fontId="28" fillId="0" borderId="14" xfId="0" applyFont="1" applyFill="1" applyBorder="1" applyAlignment="1" applyProtection="1">
      <alignment horizontal="center" vertical="center" wrapText="1"/>
      <protection locked="0"/>
    </xf>
    <xf numFmtId="0" fontId="7" fillId="40" borderId="28" xfId="422" applyFont="1" applyFill="1" applyBorder="1" applyAlignment="1">
      <alignment horizontal="left" vertical="top" wrapText="1"/>
    </xf>
    <xf numFmtId="0" fontId="34" fillId="41" borderId="38" xfId="422" applyFont="1" applyFill="1" applyBorder="1" applyAlignment="1">
      <alignment horizontal="center" vertical="center"/>
    </xf>
    <xf numFmtId="0" fontId="75" fillId="40" borderId="0" xfId="280" applyFont="1" applyFill="1" applyAlignment="1">
      <alignment horizontal="center"/>
    </xf>
    <xf numFmtId="0" fontId="77" fillId="0" borderId="40" xfId="280" applyFont="1" applyBorder="1" applyAlignment="1">
      <alignment horizontal="left" vertical="center" wrapText="1"/>
    </xf>
    <xf numFmtId="0" fontId="77" fillId="0" borderId="49" xfId="280" applyFont="1" applyBorder="1" applyAlignment="1">
      <alignment horizontal="left" vertical="center" wrapText="1"/>
    </xf>
    <xf numFmtId="0" fontId="77" fillId="0" borderId="27" xfId="280" applyFont="1" applyBorder="1" applyAlignment="1">
      <alignment horizontal="left" vertical="center" wrapText="1"/>
    </xf>
    <xf numFmtId="0" fontId="77" fillId="0" borderId="54" xfId="280" applyFont="1" applyBorder="1" applyAlignment="1">
      <alignment horizontal="left" vertical="center" wrapText="1"/>
    </xf>
    <xf numFmtId="0" fontId="77" fillId="0" borderId="9" xfId="280" applyFont="1" applyBorder="1" applyAlignment="1">
      <alignment horizontal="left" vertical="center" wrapText="1"/>
    </xf>
    <xf numFmtId="0" fontId="77" fillId="0" borderId="55" xfId="280" applyFont="1" applyBorder="1" applyAlignment="1">
      <alignment horizontal="left" vertical="center" wrapText="1"/>
    </xf>
    <xf numFmtId="0" fontId="67" fillId="0" borderId="0" xfId="280" applyFont="1" applyFill="1" applyBorder="1" applyAlignment="1">
      <alignment horizontal="center" vertical="center"/>
    </xf>
    <xf numFmtId="0" fontId="66" fillId="43" borderId="11" xfId="280" applyFont="1" applyFill="1" applyBorder="1" applyAlignment="1">
      <alignment horizontal="left" vertical="center"/>
    </xf>
    <xf numFmtId="0" fontId="66" fillId="43" borderId="48" xfId="280" applyFont="1" applyFill="1" applyBorder="1" applyAlignment="1">
      <alignment horizontal="left" vertical="center"/>
    </xf>
    <xf numFmtId="0" fontId="66" fillId="43" borderId="12" xfId="280" applyFont="1" applyFill="1" applyBorder="1" applyAlignment="1">
      <alignment horizontal="left" vertical="center"/>
    </xf>
    <xf numFmtId="0" fontId="7" fillId="40" borderId="11" xfId="280" applyFont="1" applyFill="1" applyBorder="1" applyAlignment="1">
      <alignment horizontal="left" vertical="center" wrapText="1"/>
    </xf>
    <xf numFmtId="0" fontId="7" fillId="40" borderId="48" xfId="280" applyFont="1" applyFill="1" applyBorder="1" applyAlignment="1">
      <alignment horizontal="left" vertical="center" wrapText="1"/>
    </xf>
    <xf numFmtId="0" fontId="7" fillId="40" borderId="12" xfId="280" applyFont="1" applyFill="1" applyBorder="1" applyAlignment="1">
      <alignment horizontal="left" vertical="center" wrapText="1"/>
    </xf>
    <xf numFmtId="0" fontId="50" fillId="43" borderId="11" xfId="280" applyFont="1" applyFill="1" applyBorder="1" applyAlignment="1">
      <alignment horizontal="left" vertical="center" wrapText="1"/>
    </xf>
    <xf numFmtId="0" fontId="55" fillId="43" borderId="48" xfId="280" applyFont="1" applyFill="1" applyBorder="1" applyAlignment="1">
      <alignment horizontal="left" vertical="center" wrapText="1"/>
    </xf>
    <xf numFmtId="0" fontId="55" fillId="43" borderId="12" xfId="280" applyFont="1" applyFill="1" applyBorder="1" applyAlignment="1">
      <alignment horizontal="left" vertical="center" wrapText="1"/>
    </xf>
    <xf numFmtId="0" fontId="66" fillId="43" borderId="40" xfId="280" applyFont="1" applyFill="1" applyBorder="1" applyAlignment="1">
      <alignment horizontal="left" vertical="center"/>
    </xf>
    <xf numFmtId="0" fontId="66" fillId="43" borderId="49" xfId="280" applyFont="1" applyFill="1" applyBorder="1" applyAlignment="1">
      <alignment horizontal="left" vertical="center"/>
    </xf>
    <xf numFmtId="0" fontId="66" fillId="43" borderId="27" xfId="280" applyFont="1" applyFill="1" applyBorder="1" applyAlignment="1">
      <alignment horizontal="left" vertical="center"/>
    </xf>
    <xf numFmtId="0" fontId="66" fillId="43" borderId="64" xfId="280" applyFont="1" applyFill="1" applyBorder="1" applyAlignment="1">
      <alignment horizontal="left" vertical="center"/>
    </xf>
    <xf numFmtId="0" fontId="66" fillId="43" borderId="58" xfId="280" applyFont="1" applyFill="1" applyBorder="1" applyAlignment="1">
      <alignment horizontal="left" vertical="center"/>
    </xf>
    <xf numFmtId="0" fontId="66" fillId="43" borderId="65" xfId="280" applyFont="1" applyFill="1" applyBorder="1" applyAlignment="1">
      <alignment horizontal="left" vertical="center"/>
    </xf>
    <xf numFmtId="0" fontId="43" fillId="42" borderId="69" xfId="280" applyFont="1" applyFill="1" applyBorder="1" applyAlignment="1">
      <alignment horizontal="center" vertical="center" wrapText="1"/>
    </xf>
    <xf numFmtId="0" fontId="7" fillId="40" borderId="66" xfId="280" applyFont="1" applyFill="1" applyBorder="1" applyAlignment="1">
      <alignment horizontal="center"/>
    </xf>
    <xf numFmtId="0" fontId="51" fillId="40" borderId="0" xfId="280" applyFont="1" applyFill="1" applyBorder="1" applyAlignment="1">
      <alignment horizontal="center"/>
    </xf>
    <xf numFmtId="0" fontId="7" fillId="40" borderId="75" xfId="280" applyFont="1" applyFill="1" applyBorder="1" applyAlignment="1">
      <alignment horizontal="center"/>
    </xf>
    <xf numFmtId="0" fontId="74" fillId="0" borderId="0" xfId="226" applyFont="1" applyAlignment="1">
      <alignment horizontal="center"/>
    </xf>
    <xf numFmtId="0" fontId="34" fillId="41" borderId="40" xfId="422" applyFont="1" applyFill="1" applyBorder="1" applyAlignment="1">
      <alignment horizontal="center" vertical="center"/>
    </xf>
    <xf numFmtId="0" fontId="34" fillId="41" borderId="49" xfId="422" applyFont="1" applyFill="1" applyBorder="1" applyAlignment="1">
      <alignment horizontal="center" vertical="center"/>
    </xf>
    <xf numFmtId="0" fontId="34" fillId="41" borderId="27" xfId="422" applyFont="1" applyFill="1" applyBorder="1" applyAlignment="1">
      <alignment horizontal="center" vertical="center"/>
    </xf>
    <xf numFmtId="0" fontId="72" fillId="40" borderId="11" xfId="422" applyFont="1" applyFill="1" applyBorder="1" applyAlignment="1">
      <alignment horizontal="center" vertical="top" wrapText="1"/>
    </xf>
    <xf numFmtId="0" fontId="72" fillId="40" borderId="48" xfId="422" applyFont="1" applyFill="1" applyBorder="1" applyAlignment="1">
      <alignment horizontal="center" vertical="top" wrapText="1"/>
    </xf>
    <xf numFmtId="0" fontId="72" fillId="40" borderId="12" xfId="422" applyFont="1" applyFill="1" applyBorder="1" applyAlignment="1">
      <alignment horizontal="center" vertical="top" wrapText="1"/>
    </xf>
    <xf numFmtId="0" fontId="63" fillId="43" borderId="0" xfId="280" applyFont="1" applyFill="1" applyBorder="1" applyAlignment="1">
      <alignment horizontal="left" vertical="center" wrapText="1"/>
    </xf>
    <xf numFmtId="0" fontId="64" fillId="43" borderId="0" xfId="422" applyFont="1" applyFill="1" applyBorder="1" applyAlignment="1">
      <alignment horizontal="left" wrapText="1"/>
    </xf>
    <xf numFmtId="0" fontId="68" fillId="44" borderId="11" xfId="422" applyFont="1" applyFill="1" applyBorder="1" applyAlignment="1">
      <alignment horizontal="center" wrapText="1"/>
    </xf>
    <xf numFmtId="0" fontId="68" fillId="44" borderId="48" xfId="422" applyFont="1" applyFill="1" applyBorder="1" applyAlignment="1">
      <alignment horizontal="center" wrapText="1"/>
    </xf>
    <xf numFmtId="0" fontId="68" fillId="44" borderId="12" xfId="422" applyFont="1" applyFill="1" applyBorder="1" applyAlignment="1">
      <alignment horizontal="center" wrapText="1"/>
    </xf>
    <xf numFmtId="0" fontId="7" fillId="33" borderId="17" xfId="422" applyFont="1" applyFill="1" applyBorder="1" applyAlignment="1">
      <alignment horizontal="left" vertical="center" wrapText="1"/>
    </xf>
    <xf numFmtId="0" fontId="7" fillId="33" borderId="15" xfId="422" applyFont="1" applyFill="1" applyBorder="1" applyAlignment="1">
      <alignment horizontal="left" vertical="center" wrapText="1"/>
    </xf>
    <xf numFmtId="0" fontId="7" fillId="33" borderId="18" xfId="422" applyFont="1" applyFill="1" applyBorder="1" applyAlignment="1">
      <alignment horizontal="left" vertical="center" wrapText="1"/>
    </xf>
    <xf numFmtId="0" fontId="7" fillId="33" borderId="44" xfId="422" applyFont="1" applyFill="1" applyBorder="1" applyAlignment="1">
      <alignment horizontal="left" vertical="center" wrapText="1"/>
    </xf>
    <xf numFmtId="0" fontId="50" fillId="43" borderId="0" xfId="280" applyFont="1" applyFill="1" applyBorder="1" applyAlignment="1">
      <alignment horizontal="left" vertical="center" wrapText="1"/>
    </xf>
    <xf numFmtId="0" fontId="7" fillId="33" borderId="45" xfId="422" applyFont="1" applyFill="1" applyBorder="1" applyAlignment="1">
      <alignment horizontal="left" vertical="center" wrapText="1"/>
    </xf>
    <xf numFmtId="0" fontId="7" fillId="33" borderId="46" xfId="422" applyFont="1" applyFill="1" applyBorder="1" applyAlignment="1">
      <alignment horizontal="left" vertical="center" wrapText="1"/>
    </xf>
    <xf numFmtId="0" fontId="7" fillId="33" borderId="47" xfId="422" applyFont="1" applyFill="1" applyBorder="1" applyAlignment="1">
      <alignment horizontal="left" vertical="center" wrapText="1"/>
    </xf>
    <xf numFmtId="0" fontId="7" fillId="33" borderId="23" xfId="422" applyFont="1" applyFill="1" applyBorder="1" applyAlignment="1">
      <alignment horizontal="left" vertical="center" wrapText="1"/>
    </xf>
    <xf numFmtId="0" fontId="7" fillId="46" borderId="19" xfId="422" applyFont="1" applyFill="1" applyBorder="1" applyAlignment="1">
      <alignment horizontal="left" vertical="center" wrapText="1"/>
    </xf>
    <xf numFmtId="0" fontId="7" fillId="46" borderId="35" xfId="422" applyFont="1" applyFill="1" applyBorder="1" applyAlignment="1">
      <alignment horizontal="left" vertical="center" wrapText="1"/>
    </xf>
    <xf numFmtId="0" fontId="7" fillId="46" borderId="18" xfId="422" applyFont="1" applyFill="1" applyBorder="1" applyAlignment="1">
      <alignment horizontal="center" vertical="center" wrapText="1"/>
    </xf>
    <xf numFmtId="0" fontId="7" fillId="46" borderId="15" xfId="422" applyFont="1" applyFill="1" applyBorder="1" applyAlignment="1">
      <alignment horizontal="center" vertical="center" wrapText="1"/>
    </xf>
    <xf numFmtId="0" fontId="7" fillId="0" borderId="17" xfId="226" applyBorder="1" applyAlignment="1">
      <alignment horizontal="left" vertical="top" wrapText="1"/>
    </xf>
    <xf numFmtId="0" fontId="7" fillId="0" borderId="15" xfId="226" applyBorder="1" applyAlignment="1">
      <alignment horizontal="left" vertical="top" wrapText="1"/>
    </xf>
    <xf numFmtId="0" fontId="40" fillId="0" borderId="42" xfId="227" applyBorder="1" applyAlignment="1">
      <alignment horizontal="left" vertical="top" wrapText="1"/>
    </xf>
    <xf numFmtId="0" fontId="40" fillId="0" borderId="41" xfId="227" applyBorder="1" applyAlignment="1">
      <alignment horizontal="left" vertical="top" wrapText="1"/>
    </xf>
    <xf numFmtId="0" fontId="7" fillId="0" borderId="17" xfId="280" applyBorder="1" applyAlignment="1">
      <alignment horizontal="left" vertical="top" wrapText="1"/>
    </xf>
    <xf numFmtId="0" fontId="7" fillId="0" borderId="15" xfId="280" applyBorder="1" applyAlignment="1">
      <alignment horizontal="left" vertical="top" wrapText="1"/>
    </xf>
    <xf numFmtId="0" fontId="7" fillId="46" borderId="17" xfId="422" applyFont="1" applyFill="1" applyBorder="1" applyAlignment="1">
      <alignment horizontal="left" vertical="center" wrapText="1"/>
    </xf>
    <xf numFmtId="0" fontId="7" fillId="46" borderId="18" xfId="422" applyFont="1" applyFill="1" applyBorder="1" applyAlignment="1">
      <alignment horizontal="left" vertical="center" wrapText="1"/>
    </xf>
    <xf numFmtId="0" fontId="7" fillId="46" borderId="15" xfId="422" applyFont="1" applyFill="1" applyBorder="1" applyAlignment="1">
      <alignment horizontal="left" vertical="center" wrapText="1"/>
    </xf>
    <xf numFmtId="0" fontId="7" fillId="46" borderId="17" xfId="226" applyFill="1" applyBorder="1" applyAlignment="1">
      <alignment horizontal="left" vertical="center"/>
    </xf>
    <xf numFmtId="0" fontId="7" fillId="46" borderId="15" xfId="226" applyFill="1" applyBorder="1" applyAlignment="1">
      <alignment horizontal="left" vertical="center"/>
    </xf>
    <xf numFmtId="0" fontId="7" fillId="0" borderId="17" xfId="280" applyFill="1" applyBorder="1" applyAlignment="1">
      <alignment horizontal="left" vertical="top" wrapText="1"/>
    </xf>
    <xf numFmtId="0" fontId="7" fillId="0" borderId="15" xfId="280" applyFill="1" applyBorder="1" applyAlignment="1">
      <alignment horizontal="left" vertical="top" wrapText="1"/>
    </xf>
    <xf numFmtId="2" fontId="7" fillId="0" borderId="17" xfId="280" applyNumberFormat="1" applyFill="1" applyBorder="1" applyAlignment="1">
      <alignment horizontal="center" vertical="center" wrapText="1"/>
    </xf>
    <xf numFmtId="2" fontId="7" fillId="0" borderId="15" xfId="280" applyNumberFormat="1" applyFill="1" applyBorder="1" applyAlignment="1">
      <alignment horizontal="center" vertical="center" wrapText="1"/>
    </xf>
    <xf numFmtId="0" fontId="7" fillId="0" borderId="42" xfId="226" applyBorder="1" applyAlignment="1">
      <alignment horizontal="left" vertical="top" wrapText="1"/>
    </xf>
    <xf numFmtId="0" fontId="7" fillId="0" borderId="41" xfId="226" applyBorder="1" applyAlignment="1">
      <alignment horizontal="left" vertical="top" wrapText="1"/>
    </xf>
    <xf numFmtId="2" fontId="7" fillId="0" borderId="18" xfId="280" applyNumberFormat="1" applyFill="1" applyBorder="1" applyAlignment="1">
      <alignment horizontal="center" vertical="center" wrapText="1"/>
    </xf>
    <xf numFmtId="0" fontId="7" fillId="0" borderId="43" xfId="226" applyBorder="1" applyAlignment="1">
      <alignment horizontal="left" vertical="top" wrapText="1"/>
    </xf>
    <xf numFmtId="0" fontId="7" fillId="0" borderId="18" xfId="280" applyBorder="1" applyAlignment="1">
      <alignment horizontal="left" vertical="top" wrapText="1"/>
    </xf>
    <xf numFmtId="0" fontId="7" fillId="46" borderId="45" xfId="422" applyFont="1" applyFill="1" applyBorder="1" applyAlignment="1">
      <alignment horizontal="left" vertical="center" wrapText="1"/>
    </xf>
    <xf numFmtId="0" fontId="7" fillId="46" borderId="46" xfId="422" applyFont="1" applyFill="1" applyBorder="1" applyAlignment="1">
      <alignment horizontal="left" vertical="center" wrapText="1"/>
    </xf>
    <xf numFmtId="0" fontId="7" fillId="46" borderId="23" xfId="422" applyFont="1" applyFill="1" applyBorder="1" applyAlignment="1">
      <alignment horizontal="left" vertical="center" wrapText="1"/>
    </xf>
    <xf numFmtId="0" fontId="7" fillId="46" borderId="45" xfId="422" applyFont="1" applyFill="1" applyBorder="1" applyAlignment="1">
      <alignment vertical="center" wrapText="1"/>
    </xf>
    <xf numFmtId="0" fontId="7" fillId="46" borderId="46" xfId="422" applyFont="1" applyFill="1" applyBorder="1" applyAlignment="1">
      <alignment vertical="center" wrapText="1"/>
    </xf>
    <xf numFmtId="0" fontId="7" fillId="46" borderId="18" xfId="226" applyFill="1" applyBorder="1" applyAlignment="1">
      <alignment horizontal="left" vertical="center"/>
    </xf>
    <xf numFmtId="0" fontId="7" fillId="0" borderId="42" xfId="226" applyFill="1" applyBorder="1" applyAlignment="1">
      <alignment horizontal="left" vertical="top" wrapText="1"/>
    </xf>
    <xf numFmtId="0" fontId="7" fillId="0" borderId="41" xfId="226" applyFill="1" applyBorder="1" applyAlignment="1">
      <alignment horizontal="left" vertical="top" wrapText="1"/>
    </xf>
    <xf numFmtId="0" fontId="40" fillId="0" borderId="42" xfId="227" applyFill="1" applyBorder="1" applyAlignment="1">
      <alignment horizontal="left" vertical="top" wrapText="1"/>
    </xf>
    <xf numFmtId="0" fontId="40" fillId="0" borderId="41" xfId="227" applyFill="1" applyBorder="1" applyAlignment="1">
      <alignment horizontal="left" vertical="top" wrapText="1"/>
    </xf>
    <xf numFmtId="0" fontId="7" fillId="46" borderId="47" xfId="422" applyFont="1" applyFill="1" applyBorder="1" applyAlignment="1">
      <alignment horizontal="left" vertical="center" wrapText="1"/>
    </xf>
    <xf numFmtId="0" fontId="7" fillId="0" borderId="18" xfId="280" applyFill="1" applyBorder="1" applyAlignment="1">
      <alignment horizontal="left" vertical="top" wrapText="1"/>
    </xf>
    <xf numFmtId="0" fontId="7" fillId="0" borderId="42" xfId="280" applyFill="1" applyBorder="1" applyAlignment="1">
      <alignment horizontal="left" vertical="top" wrapText="1"/>
    </xf>
    <xf numFmtId="0" fontId="7" fillId="0" borderId="43" xfId="280" applyFill="1" applyBorder="1" applyAlignment="1">
      <alignment horizontal="left" vertical="top" wrapText="1"/>
    </xf>
    <xf numFmtId="0" fontId="7" fillId="0" borderId="41" xfId="280" applyFill="1" applyBorder="1" applyAlignment="1">
      <alignment horizontal="left" vertical="top" wrapText="1"/>
    </xf>
    <xf numFmtId="0" fontId="7" fillId="46" borderId="14" xfId="226" applyFill="1" applyBorder="1" applyAlignment="1">
      <alignment horizontal="left" vertical="center"/>
    </xf>
    <xf numFmtId="0" fontId="7" fillId="46" borderId="56" xfId="422" applyFont="1" applyFill="1" applyBorder="1" applyAlignment="1">
      <alignment horizontal="left" vertical="center" wrapText="1"/>
    </xf>
    <xf numFmtId="0" fontId="7" fillId="46" borderId="26" xfId="422" applyFont="1" applyFill="1" applyBorder="1" applyAlignment="1">
      <alignment horizontal="left" vertical="center" wrapText="1"/>
    </xf>
    <xf numFmtId="0" fontId="74" fillId="0" borderId="0" xfId="283" applyFont="1" applyAlignment="1">
      <alignment horizontal="center"/>
    </xf>
    <xf numFmtId="0" fontId="42" fillId="36" borderId="11" xfId="283" applyFont="1" applyFill="1" applyBorder="1" applyAlignment="1">
      <alignment horizontal="center" vertical="center" wrapText="1"/>
    </xf>
    <xf numFmtId="0" fontId="42" fillId="36" borderId="48" xfId="283" applyFont="1" applyFill="1" applyBorder="1" applyAlignment="1">
      <alignment horizontal="center" vertical="center" wrapText="1"/>
    </xf>
    <xf numFmtId="0" fontId="42" fillId="36" borderId="12" xfId="283" applyFont="1" applyFill="1" applyBorder="1" applyAlignment="1">
      <alignment horizontal="center" vertical="center" wrapText="1"/>
    </xf>
    <xf numFmtId="0" fontId="42" fillId="37" borderId="11" xfId="283" applyFont="1" applyFill="1" applyBorder="1" applyAlignment="1">
      <alignment horizontal="center" vertical="center" wrapText="1"/>
    </xf>
    <xf numFmtId="0" fontId="42" fillId="37" borderId="48" xfId="283" applyFont="1" applyFill="1" applyBorder="1" applyAlignment="1">
      <alignment horizontal="center" vertical="center" wrapText="1"/>
    </xf>
    <xf numFmtId="0" fontId="42" fillId="37" borderId="12" xfId="283" applyFont="1" applyFill="1" applyBorder="1" applyAlignment="1">
      <alignment horizontal="center" vertical="center" wrapText="1"/>
    </xf>
    <xf numFmtId="0" fontId="32" fillId="0" borderId="11" xfId="0" applyFont="1" applyBorder="1" applyAlignment="1">
      <alignment horizontal="center" vertical="center"/>
    </xf>
    <xf numFmtId="0" fontId="32" fillId="0" borderId="48" xfId="0" applyFont="1" applyBorder="1" applyAlignment="1">
      <alignment horizontal="center" vertical="center"/>
    </xf>
    <xf numFmtId="0" fontId="32" fillId="0" borderId="12" xfId="0" applyFont="1" applyBorder="1" applyAlignment="1">
      <alignment horizontal="center" vertical="center"/>
    </xf>
    <xf numFmtId="0" fontId="56" fillId="43" borderId="0" xfId="283" applyFont="1" applyFill="1" applyBorder="1" applyAlignment="1">
      <alignment horizontal="left"/>
    </xf>
    <xf numFmtId="0" fontId="31" fillId="0" borderId="0" xfId="283" applyFont="1" applyBorder="1" applyAlignment="1">
      <alignment horizontal="center"/>
    </xf>
    <xf numFmtId="0" fontId="42" fillId="35" borderId="11" xfId="283" applyFont="1" applyFill="1" applyBorder="1" applyAlignment="1">
      <alignment horizontal="center" vertical="center" wrapText="1"/>
    </xf>
    <xf numFmtId="0" fontId="42" fillId="35" borderId="48" xfId="283" applyFont="1" applyFill="1" applyBorder="1" applyAlignment="1">
      <alignment horizontal="center" vertical="center" wrapText="1"/>
    </xf>
    <xf numFmtId="0" fontId="42" fillId="35" borderId="12" xfId="283" applyFont="1" applyFill="1" applyBorder="1" applyAlignment="1">
      <alignment horizontal="center" vertical="center" wrapText="1"/>
    </xf>
    <xf numFmtId="0" fontId="42" fillId="38" borderId="11" xfId="283" applyFont="1" applyFill="1" applyBorder="1" applyAlignment="1">
      <alignment horizontal="center" vertical="center" wrapText="1"/>
    </xf>
    <xf numFmtId="0" fontId="42" fillId="38" borderId="48" xfId="283" applyFont="1" applyFill="1" applyBorder="1" applyAlignment="1">
      <alignment horizontal="center" vertical="center" wrapText="1"/>
    </xf>
    <xf numFmtId="0" fontId="42" fillId="38" borderId="12" xfId="283" applyFont="1" applyFill="1" applyBorder="1" applyAlignment="1">
      <alignment horizontal="center" vertical="center" wrapText="1"/>
    </xf>
    <xf numFmtId="0" fontId="42" fillId="39" borderId="11" xfId="283" applyFont="1" applyFill="1" applyBorder="1" applyAlignment="1">
      <alignment horizontal="center" vertical="center" wrapText="1"/>
    </xf>
    <xf numFmtId="0" fontId="42" fillId="39" borderId="48" xfId="283" applyFont="1" applyFill="1" applyBorder="1" applyAlignment="1">
      <alignment horizontal="center" vertical="center" wrapText="1"/>
    </xf>
    <xf numFmtId="0" fontId="42" fillId="39" borderId="12" xfId="283" applyFont="1" applyFill="1" applyBorder="1" applyAlignment="1">
      <alignment horizontal="center" vertical="center" wrapText="1"/>
    </xf>
    <xf numFmtId="2" fontId="41" fillId="32" borderId="11" xfId="283" applyNumberFormat="1" applyFont="1" applyFill="1" applyBorder="1" applyAlignment="1">
      <alignment horizontal="center" vertical="center" wrapText="1"/>
    </xf>
    <xf numFmtId="2" fontId="41" fillId="32" borderId="48" xfId="283" applyNumberFormat="1" applyFont="1" applyFill="1" applyBorder="1" applyAlignment="1">
      <alignment horizontal="center" vertical="center" wrapText="1"/>
    </xf>
    <xf numFmtId="2" fontId="41" fillId="32" borderId="12" xfId="283" applyNumberFormat="1" applyFont="1" applyFill="1" applyBorder="1" applyAlignment="1">
      <alignment horizontal="center" vertical="center" wrapText="1"/>
    </xf>
    <xf numFmtId="0" fontId="41" fillId="32" borderId="11" xfId="283" applyFont="1" applyFill="1" applyBorder="1" applyAlignment="1">
      <alignment horizontal="center" vertical="center" wrapText="1"/>
    </xf>
    <xf numFmtId="0" fontId="41" fillId="32" borderId="48" xfId="283" applyFont="1" applyFill="1" applyBorder="1" applyAlignment="1">
      <alignment horizontal="center" vertical="center" wrapText="1"/>
    </xf>
    <xf numFmtId="0" fontId="41" fillId="32" borderId="12" xfId="283" applyFont="1" applyFill="1" applyBorder="1" applyAlignment="1">
      <alignment horizontal="center" vertical="center" wrapText="1"/>
    </xf>
    <xf numFmtId="0" fontId="31" fillId="0" borderId="49" xfId="283" applyFont="1" applyFill="1" applyBorder="1" applyAlignment="1">
      <alignment horizontal="center" vertical="center" wrapText="1"/>
    </xf>
    <xf numFmtId="0" fontId="31" fillId="0" borderId="0" xfId="283" applyFont="1" applyFill="1" applyBorder="1" applyAlignment="1">
      <alignment horizontal="center" vertical="center" wrapText="1"/>
    </xf>
    <xf numFmtId="0" fontId="32" fillId="0" borderId="50" xfId="0" applyFont="1" applyBorder="1" applyAlignment="1">
      <alignment horizontal="center" vertical="center"/>
    </xf>
    <xf numFmtId="0" fontId="32" fillId="0" borderId="51" xfId="0" applyFont="1" applyBorder="1" applyAlignment="1">
      <alignment horizontal="center" vertical="center"/>
    </xf>
    <xf numFmtId="0" fontId="32" fillId="0" borderId="52" xfId="0" applyFont="1" applyBorder="1" applyAlignment="1">
      <alignment horizontal="center" vertical="center"/>
    </xf>
    <xf numFmtId="0" fontId="32" fillId="30" borderId="11" xfId="0" applyFont="1" applyFill="1" applyBorder="1" applyAlignment="1">
      <alignment horizontal="center" vertical="center"/>
    </xf>
    <xf numFmtId="0" fontId="32" fillId="30" borderId="48" xfId="0" applyFont="1" applyFill="1" applyBorder="1" applyAlignment="1">
      <alignment horizontal="center" vertical="center"/>
    </xf>
    <xf numFmtId="0" fontId="31" fillId="0" borderId="0" xfId="283" applyFont="1" applyBorder="1" applyAlignment="1">
      <alignment horizontal="center" vertical="center" wrapText="1"/>
    </xf>
    <xf numFmtId="0" fontId="31" fillId="27" borderId="40" xfId="283" applyFont="1" applyFill="1" applyBorder="1" applyAlignment="1">
      <alignment horizontal="center" vertical="center" wrapText="1"/>
    </xf>
    <xf numFmtId="0" fontId="31" fillId="27" borderId="49" xfId="283" applyFont="1" applyFill="1" applyBorder="1" applyAlignment="1">
      <alignment horizontal="center" vertical="center" wrapText="1"/>
    </xf>
    <xf numFmtId="0" fontId="31" fillId="27" borderId="27" xfId="283" applyFont="1" applyFill="1" applyBorder="1" applyAlignment="1">
      <alignment horizontal="center" vertical="center" wrapText="1"/>
    </xf>
    <xf numFmtId="0" fontId="31" fillId="27" borderId="53" xfId="283" applyFont="1" applyFill="1" applyBorder="1" applyAlignment="1">
      <alignment horizontal="center" vertical="center" wrapText="1"/>
    </xf>
    <xf numFmtId="0" fontId="31" fillId="27" borderId="0" xfId="283" applyFont="1" applyFill="1" applyBorder="1" applyAlignment="1">
      <alignment horizontal="center" vertical="center" wrapText="1"/>
    </xf>
    <xf numFmtId="0" fontId="31" fillId="27" borderId="29" xfId="283" applyFont="1" applyFill="1" applyBorder="1" applyAlignment="1">
      <alignment horizontal="center" vertical="center" wrapText="1"/>
    </xf>
    <xf numFmtId="0" fontId="31" fillId="27" borderId="54" xfId="283" applyFont="1" applyFill="1" applyBorder="1" applyAlignment="1">
      <alignment horizontal="center" vertical="center" wrapText="1"/>
    </xf>
    <xf numFmtId="0" fontId="31" fillId="27" borderId="9" xfId="283" applyFont="1" applyFill="1" applyBorder="1" applyAlignment="1">
      <alignment horizontal="center" vertical="center" wrapText="1"/>
    </xf>
    <xf numFmtId="0" fontId="31" fillId="27" borderId="55" xfId="283" applyFont="1" applyFill="1" applyBorder="1" applyAlignment="1">
      <alignment horizontal="center" vertical="center" wrapText="1"/>
    </xf>
    <xf numFmtId="0" fontId="31" fillId="29" borderId="40" xfId="283" applyFont="1" applyFill="1" applyBorder="1" applyAlignment="1">
      <alignment horizontal="center" vertical="center" wrapText="1"/>
    </xf>
    <xf numFmtId="0" fontId="31" fillId="29" borderId="49" xfId="283" applyFont="1" applyFill="1" applyBorder="1" applyAlignment="1">
      <alignment horizontal="center" vertical="center" wrapText="1"/>
    </xf>
    <xf numFmtId="0" fontId="31" fillId="29" borderId="27" xfId="283" applyFont="1" applyFill="1" applyBorder="1" applyAlignment="1">
      <alignment horizontal="center" vertical="center" wrapText="1"/>
    </xf>
    <xf numFmtId="0" fontId="31" fillId="29" borderId="53" xfId="283" applyFont="1" applyFill="1" applyBorder="1" applyAlignment="1">
      <alignment horizontal="center" vertical="center" wrapText="1"/>
    </xf>
    <xf numFmtId="0" fontId="31" fillId="29" borderId="0" xfId="283" applyFont="1" applyFill="1" applyBorder="1" applyAlignment="1">
      <alignment horizontal="center" vertical="center" wrapText="1"/>
    </xf>
    <xf numFmtId="0" fontId="31" fillId="29" borderId="29" xfId="283" applyFont="1" applyFill="1" applyBorder="1" applyAlignment="1">
      <alignment horizontal="center" vertical="center" wrapText="1"/>
    </xf>
    <xf numFmtId="0" fontId="31" fillId="29" borderId="54" xfId="283" applyFont="1" applyFill="1" applyBorder="1" applyAlignment="1">
      <alignment horizontal="center" vertical="center" wrapText="1"/>
    </xf>
    <xf numFmtId="0" fontId="31" fillId="29" borderId="9" xfId="283" applyFont="1" applyFill="1" applyBorder="1" applyAlignment="1">
      <alignment horizontal="center" vertical="center" wrapText="1"/>
    </xf>
    <xf numFmtId="0" fontId="31" fillId="29" borderId="55" xfId="283" applyFont="1" applyFill="1" applyBorder="1" applyAlignment="1">
      <alignment horizontal="center" vertical="center" wrapText="1"/>
    </xf>
    <xf numFmtId="0" fontId="31" fillId="28" borderId="40" xfId="283" applyFont="1" applyFill="1" applyBorder="1" applyAlignment="1">
      <alignment horizontal="center" vertical="center" wrapText="1"/>
    </xf>
    <xf numFmtId="0" fontId="31" fillId="28" borderId="49" xfId="283" applyFont="1" applyFill="1" applyBorder="1" applyAlignment="1">
      <alignment horizontal="center" vertical="center" wrapText="1"/>
    </xf>
    <xf numFmtId="0" fontId="31" fillId="28" borderId="27" xfId="283" applyFont="1" applyFill="1" applyBorder="1" applyAlignment="1">
      <alignment horizontal="center" vertical="center" wrapText="1"/>
    </xf>
    <xf numFmtId="0" fontId="31" fillId="28" borderId="53" xfId="283" applyFont="1" applyFill="1" applyBorder="1" applyAlignment="1">
      <alignment horizontal="center" vertical="center" wrapText="1"/>
    </xf>
    <xf numFmtId="0" fontId="31" fillId="28" borderId="0" xfId="283" applyFont="1" applyFill="1" applyBorder="1" applyAlignment="1">
      <alignment horizontal="center" vertical="center" wrapText="1"/>
    </xf>
    <xf numFmtId="0" fontId="31" fillId="28" borderId="29" xfId="283" applyFont="1" applyFill="1" applyBorder="1" applyAlignment="1">
      <alignment horizontal="center" vertical="center" wrapText="1"/>
    </xf>
    <xf numFmtId="0" fontId="31" fillId="28" borderId="54" xfId="283" applyFont="1" applyFill="1" applyBorder="1" applyAlignment="1">
      <alignment horizontal="center" vertical="center" wrapText="1"/>
    </xf>
    <xf numFmtId="0" fontId="31" fillId="28" borderId="9" xfId="283" applyFont="1" applyFill="1" applyBorder="1" applyAlignment="1">
      <alignment horizontal="center" vertical="center" wrapText="1"/>
    </xf>
    <xf numFmtId="0" fontId="31" fillId="28" borderId="55" xfId="283" applyFont="1" applyFill="1" applyBorder="1" applyAlignment="1">
      <alignment horizontal="center" vertical="center" wrapText="1"/>
    </xf>
    <xf numFmtId="0" fontId="76" fillId="0" borderId="0" xfId="0" applyFont="1" applyAlignment="1">
      <alignment horizontal="center"/>
    </xf>
    <xf numFmtId="0" fontId="35" fillId="0" borderId="0" xfId="0" applyFont="1"/>
    <xf numFmtId="0" fontId="31" fillId="0" borderId="0" xfId="283" applyFont="1" applyFill="1" applyBorder="1" applyAlignment="1">
      <alignment horizontal="center"/>
    </xf>
    <xf numFmtId="0" fontId="30" fillId="0" borderId="0" xfId="0" applyNumberFormat="1" applyFont="1" applyFill="1" applyBorder="1" applyAlignment="1">
      <alignment vertical="top" wrapText="1"/>
    </xf>
    <xf numFmtId="0" fontId="43" fillId="42" borderId="17" xfId="686" applyFont="1" applyFill="1" applyBorder="1" applyAlignment="1">
      <alignment horizontal="center" vertical="center" wrapText="1"/>
    </xf>
    <xf numFmtId="0" fontId="43" fillId="42" borderId="18" xfId="686" applyFont="1" applyFill="1" applyBorder="1" applyAlignment="1">
      <alignment horizontal="center" vertical="center" wrapText="1"/>
    </xf>
    <xf numFmtId="0" fontId="43" fillId="42" borderId="15" xfId="686" applyFont="1" applyFill="1" applyBorder="1" applyAlignment="1">
      <alignment horizontal="center" vertical="center" wrapText="1"/>
    </xf>
    <xf numFmtId="0" fontId="43" fillId="42" borderId="17" xfId="280" applyFont="1" applyFill="1" applyBorder="1" applyAlignment="1">
      <alignment horizontal="center" vertical="center" wrapText="1"/>
    </xf>
    <xf numFmtId="0" fontId="43" fillId="42" borderId="18" xfId="280" applyFont="1" applyFill="1" applyBorder="1" applyAlignment="1">
      <alignment horizontal="center" vertical="center" wrapText="1"/>
    </xf>
    <xf numFmtId="0" fontId="43" fillId="42" borderId="15" xfId="280" applyFont="1" applyFill="1" applyBorder="1" applyAlignment="1">
      <alignment horizontal="center" vertical="center" wrapText="1"/>
    </xf>
    <xf numFmtId="0" fontId="43" fillId="42" borderId="17" xfId="280" applyFont="1" applyFill="1" applyBorder="1" applyAlignment="1">
      <alignment horizontal="center" vertical="center"/>
    </xf>
    <xf numFmtId="0" fontId="43" fillId="42" borderId="15" xfId="280" applyFont="1" applyFill="1" applyBorder="1" applyAlignment="1">
      <alignment horizontal="center" vertical="center"/>
    </xf>
    <xf numFmtId="0" fontId="43" fillId="42" borderId="18" xfId="280" applyFont="1" applyFill="1" applyBorder="1" applyAlignment="1">
      <alignment horizontal="center" vertical="center"/>
    </xf>
    <xf numFmtId="0" fontId="0" fillId="0" borderId="0" xfId="0" applyFont="1"/>
    <xf numFmtId="0" fontId="28" fillId="0" borderId="0" xfId="0" applyNumberFormat="1" applyFont="1" applyFill="1" applyBorder="1" applyAlignment="1">
      <alignment vertical="top" wrapText="1"/>
    </xf>
    <xf numFmtId="0" fontId="28" fillId="0" borderId="40" xfId="0" applyNumberFormat="1" applyFont="1" applyFill="1" applyBorder="1" applyAlignment="1">
      <alignment horizontal="left" vertical="top" wrapText="1"/>
    </xf>
    <xf numFmtId="0" fontId="28" fillId="0" borderId="49" xfId="0" applyNumberFormat="1" applyFont="1" applyFill="1" applyBorder="1" applyAlignment="1">
      <alignment horizontal="left" vertical="top" wrapText="1"/>
    </xf>
    <xf numFmtId="0" fontId="28" fillId="0" borderId="27" xfId="0" applyNumberFormat="1" applyFont="1" applyFill="1" applyBorder="1" applyAlignment="1">
      <alignment horizontal="left" vertical="top" wrapText="1"/>
    </xf>
    <xf numFmtId="0" fontId="28" fillId="0" borderId="54" xfId="0" applyNumberFormat="1" applyFont="1" applyFill="1" applyBorder="1" applyAlignment="1">
      <alignment horizontal="left" vertical="top" wrapText="1"/>
    </xf>
    <xf numFmtId="0" fontId="28" fillId="0" borderId="9" xfId="0" applyNumberFormat="1" applyFont="1" applyFill="1" applyBorder="1" applyAlignment="1">
      <alignment horizontal="left" vertical="top" wrapText="1"/>
    </xf>
    <xf numFmtId="0" fontId="28" fillId="0" borderId="55" xfId="0" applyNumberFormat="1" applyFont="1" applyFill="1" applyBorder="1" applyAlignment="1">
      <alignment horizontal="left" vertical="top" wrapText="1"/>
    </xf>
    <xf numFmtId="0" fontId="23" fillId="42" borderId="17" xfId="0" applyFont="1" applyFill="1" applyBorder="1" applyAlignment="1">
      <alignment horizontal="center" vertical="center"/>
    </xf>
    <xf numFmtId="0" fontId="23" fillId="42" borderId="18" xfId="0" applyFont="1" applyFill="1" applyBorder="1" applyAlignment="1">
      <alignment horizontal="center" vertical="center"/>
    </xf>
    <xf numFmtId="0" fontId="35" fillId="0" borderId="0" xfId="0" applyFont="1" applyAlignment="1"/>
    <xf numFmtId="0" fontId="43" fillId="42" borderId="17" xfId="0" applyFont="1" applyFill="1" applyBorder="1" applyAlignment="1">
      <alignment horizontal="center" vertical="center"/>
    </xf>
    <xf numFmtId="0" fontId="43" fillId="42" borderId="15" xfId="0" applyFont="1" applyFill="1" applyBorder="1" applyAlignment="1">
      <alignment horizontal="center" vertical="center"/>
    </xf>
    <xf numFmtId="0" fontId="35" fillId="0" borderId="0" xfId="0" applyFont="1" applyAlignment="1">
      <alignment horizontal="center" vertical="center"/>
    </xf>
    <xf numFmtId="0" fontId="69" fillId="42" borderId="17" xfId="0" applyFont="1" applyFill="1" applyBorder="1" applyAlignment="1">
      <alignment horizontal="center" vertical="center"/>
    </xf>
    <xf numFmtId="0" fontId="69" fillId="42" borderId="18" xfId="0" applyFont="1" applyFill="1" applyBorder="1" applyAlignment="1">
      <alignment horizontal="center" vertical="center"/>
    </xf>
    <xf numFmtId="0" fontId="69" fillId="42" borderId="15" xfId="0" applyFont="1" applyFill="1" applyBorder="1" applyAlignment="1">
      <alignment horizontal="center" vertical="center"/>
    </xf>
    <xf numFmtId="0" fontId="28" fillId="0" borderId="40" xfId="0" applyNumberFormat="1" applyFont="1" applyFill="1" applyBorder="1" applyAlignment="1">
      <alignment horizontal="left" wrapText="1"/>
    </xf>
    <xf numFmtId="0" fontId="28" fillId="0" borderId="49" xfId="0" applyNumberFormat="1" applyFont="1" applyFill="1" applyBorder="1" applyAlignment="1">
      <alignment horizontal="left" wrapText="1"/>
    </xf>
    <xf numFmtId="0" fontId="28" fillId="0" borderId="27" xfId="0" applyNumberFormat="1" applyFont="1" applyFill="1" applyBorder="1" applyAlignment="1">
      <alignment horizontal="left" wrapText="1"/>
    </xf>
    <xf numFmtId="0" fontId="28" fillId="0" borderId="54" xfId="0" applyNumberFormat="1" applyFont="1" applyFill="1" applyBorder="1" applyAlignment="1">
      <alignment horizontal="left" wrapText="1"/>
    </xf>
    <xf numFmtId="0" fontId="28" fillId="0" borderId="9" xfId="0" applyNumberFormat="1" applyFont="1" applyFill="1" applyBorder="1" applyAlignment="1">
      <alignment horizontal="left" wrapText="1"/>
    </xf>
    <xf numFmtId="0" fontId="28" fillId="0" borderId="55" xfId="0" applyNumberFormat="1" applyFont="1" applyFill="1" applyBorder="1" applyAlignment="1">
      <alignment horizontal="left" wrapText="1"/>
    </xf>
    <xf numFmtId="0" fontId="7" fillId="33" borderId="14" xfId="422" applyFont="1" applyFill="1" applyBorder="1" applyAlignment="1">
      <alignment horizontal="left" vertical="top" wrapText="1"/>
    </xf>
    <xf numFmtId="0" fontId="7" fillId="33" borderId="28" xfId="422" applyFont="1" applyFill="1" applyBorder="1" applyAlignment="1">
      <alignment horizontal="left" vertical="top" wrapText="1"/>
    </xf>
    <xf numFmtId="0" fontId="7" fillId="33" borderId="21" xfId="422" applyFont="1" applyFill="1" applyBorder="1" applyAlignment="1">
      <alignment horizontal="left" vertical="top" wrapText="1"/>
    </xf>
    <xf numFmtId="0" fontId="7" fillId="40" borderId="24" xfId="422" applyFont="1" applyFill="1" applyBorder="1" applyAlignment="1">
      <alignment horizontal="left" vertical="top" wrapText="1"/>
    </xf>
    <xf numFmtId="0" fontId="7" fillId="40" borderId="30" xfId="422" applyFont="1" applyFill="1" applyBorder="1" applyAlignment="1">
      <alignment horizontal="left" vertical="top" wrapText="1"/>
    </xf>
    <xf numFmtId="0" fontId="7" fillId="40" borderId="14" xfId="422" applyFont="1" applyFill="1" applyBorder="1" applyAlignment="1">
      <alignment horizontal="left" vertical="top" wrapText="1"/>
    </xf>
    <xf numFmtId="0" fontId="7" fillId="40" borderId="28" xfId="422" applyFont="1" applyFill="1" applyBorder="1" applyAlignment="1">
      <alignment horizontal="left" vertical="top" wrapText="1"/>
    </xf>
    <xf numFmtId="0" fontId="43" fillId="33" borderId="21" xfId="422" applyFont="1" applyFill="1" applyBorder="1" applyAlignment="1">
      <alignment horizontal="left" vertical="top" wrapText="1" indent="1"/>
    </xf>
    <xf numFmtId="0" fontId="43" fillId="33" borderId="14" xfId="422" applyFont="1" applyFill="1" applyBorder="1" applyAlignment="1">
      <alignment horizontal="left" vertical="top" wrapText="1" indent="1"/>
    </xf>
    <xf numFmtId="0" fontId="27" fillId="34" borderId="25" xfId="422" applyFont="1" applyFill="1" applyBorder="1" applyAlignment="1">
      <alignment horizontal="center" wrapText="1"/>
    </xf>
    <xf numFmtId="0" fontId="27" fillId="34" borderId="39" xfId="422" applyFont="1" applyFill="1" applyBorder="1" applyAlignment="1">
      <alignment horizontal="center" wrapText="1"/>
    </xf>
    <xf numFmtId="0" fontId="27" fillId="34" borderId="57" xfId="422" applyFont="1" applyFill="1" applyBorder="1" applyAlignment="1">
      <alignment horizontal="center" wrapText="1"/>
    </xf>
    <xf numFmtId="0" fontId="27" fillId="34" borderId="58" xfId="422" applyFont="1" applyFill="1" applyBorder="1" applyAlignment="1">
      <alignment horizontal="center" wrapText="1"/>
    </xf>
    <xf numFmtId="0" fontId="27" fillId="34" borderId="59" xfId="422" applyFont="1" applyFill="1" applyBorder="1" applyAlignment="1">
      <alignment horizontal="center" wrapText="1"/>
    </xf>
    <xf numFmtId="0" fontId="43" fillId="33" borderId="21" xfId="422" applyFont="1" applyFill="1" applyBorder="1" applyAlignment="1">
      <alignment horizontal="left" vertical="top" wrapText="1"/>
    </xf>
    <xf numFmtId="0" fontId="43" fillId="33" borderId="14" xfId="422" applyFont="1" applyFill="1" applyBorder="1" applyAlignment="1">
      <alignment horizontal="left" vertical="top" wrapText="1"/>
    </xf>
    <xf numFmtId="0" fontId="7" fillId="33" borderId="20" xfId="422" applyFont="1" applyFill="1" applyBorder="1" applyAlignment="1">
      <alignment horizontal="left" vertical="top" wrapText="1"/>
    </xf>
    <xf numFmtId="0" fontId="7" fillId="33" borderId="33" xfId="422" applyFont="1" applyFill="1" applyBorder="1" applyAlignment="1">
      <alignment horizontal="left" vertical="top" wrapText="1"/>
    </xf>
    <xf numFmtId="0" fontId="7" fillId="33" borderId="34" xfId="422" applyFont="1" applyFill="1" applyBorder="1" applyAlignment="1">
      <alignment horizontal="left" vertical="top" wrapText="1"/>
    </xf>
    <xf numFmtId="0" fontId="34" fillId="41" borderId="39" xfId="422" applyFont="1" applyFill="1" applyBorder="1" applyAlignment="1">
      <alignment horizontal="center" vertical="center"/>
    </xf>
    <xf numFmtId="0" fontId="34" fillId="41" borderId="38" xfId="422" applyFont="1" applyFill="1" applyBorder="1" applyAlignment="1">
      <alignment horizontal="center" vertical="center"/>
    </xf>
    <xf numFmtId="0" fontId="43" fillId="33" borderId="22" xfId="422" applyFont="1" applyFill="1" applyBorder="1" applyAlignment="1">
      <alignment horizontal="left" vertical="top" wrapText="1" indent="1"/>
    </xf>
    <xf numFmtId="0" fontId="43" fillId="33" borderId="24" xfId="422" applyFont="1" applyFill="1" applyBorder="1" applyAlignment="1">
      <alignment horizontal="left" vertical="top" wrapText="1" indent="1"/>
    </xf>
    <xf numFmtId="0" fontId="43" fillId="40" borderId="62" xfId="422" applyFont="1" applyFill="1" applyBorder="1" applyAlignment="1">
      <alignment horizontal="center"/>
    </xf>
    <xf numFmtId="0" fontId="43" fillId="40" borderId="63" xfId="422" applyFont="1" applyFill="1" applyBorder="1" applyAlignment="1">
      <alignment horizontal="center"/>
    </xf>
    <xf numFmtId="0" fontId="7" fillId="33" borderId="31" xfId="422" applyFont="1" applyFill="1" applyBorder="1" applyAlignment="1">
      <alignment horizontal="left" vertical="top" wrapText="1"/>
    </xf>
    <xf numFmtId="0" fontId="7" fillId="33" borderId="60" xfId="422" applyFont="1" applyFill="1" applyBorder="1" applyAlignment="1">
      <alignment horizontal="left" vertical="top" wrapText="1"/>
    </xf>
    <xf numFmtId="0" fontId="7" fillId="33" borderId="61" xfId="422" applyFont="1" applyFill="1" applyBorder="1" applyAlignment="1">
      <alignment horizontal="left" vertical="top" wrapText="1"/>
    </xf>
    <xf numFmtId="0" fontId="7" fillId="33" borderId="22" xfId="422" applyFont="1" applyFill="1" applyBorder="1" applyAlignment="1">
      <alignment horizontal="left" vertical="top" wrapText="1"/>
    </xf>
    <xf numFmtId="0" fontId="7" fillId="0" borderId="0" xfId="226" applyAlignment="1">
      <alignment horizontal="center"/>
    </xf>
    <xf numFmtId="0" fontId="57" fillId="0" borderId="0" xfId="444" applyFont="1" applyAlignment="1">
      <alignment horizontal="center"/>
    </xf>
    <xf numFmtId="0" fontId="7" fillId="49" borderId="15" xfId="422" applyFont="1" applyFill="1" applyBorder="1" applyAlignment="1">
      <alignment horizontal="center"/>
    </xf>
    <xf numFmtId="0" fontId="7" fillId="49" borderId="41" xfId="422" applyFont="1" applyFill="1" applyBorder="1" applyAlignment="1">
      <alignment horizontal="center"/>
    </xf>
    <xf numFmtId="0" fontId="7" fillId="48" borderId="14" xfId="422" applyFont="1" applyFill="1" applyBorder="1" applyAlignment="1">
      <alignment horizontal="center"/>
    </xf>
    <xf numFmtId="0" fontId="7" fillId="48" borderId="28" xfId="422" applyFont="1" applyFill="1" applyBorder="1" applyAlignment="1">
      <alignment horizontal="center"/>
    </xf>
    <xf numFmtId="0" fontId="7" fillId="41" borderId="24" xfId="422" applyFont="1" applyFill="1" applyBorder="1" applyAlignment="1">
      <alignment horizontal="center"/>
    </xf>
    <xf numFmtId="0" fontId="7" fillId="41" borderId="30" xfId="422" applyFont="1" applyFill="1" applyBorder="1" applyAlignment="1">
      <alignment horizontal="center"/>
    </xf>
    <xf numFmtId="0" fontId="27" fillId="34" borderId="64" xfId="422" applyFont="1" applyFill="1" applyBorder="1" applyAlignment="1">
      <alignment horizontal="center" wrapText="1"/>
    </xf>
    <xf numFmtId="0" fontId="27" fillId="34" borderId="65" xfId="422" applyFont="1" applyFill="1" applyBorder="1" applyAlignment="1">
      <alignment horizontal="center" wrapText="1"/>
    </xf>
    <xf numFmtId="0" fontId="7" fillId="0" borderId="11" xfId="226" applyBorder="1" applyAlignment="1">
      <alignment horizontal="center" vertical="center" wrapText="1"/>
    </xf>
    <xf numFmtId="0" fontId="7" fillId="0" borderId="48" xfId="226" applyBorder="1" applyAlignment="1">
      <alignment horizontal="center" vertical="center"/>
    </xf>
    <xf numFmtId="0" fontId="7" fillId="0" borderId="12" xfId="226" applyBorder="1" applyAlignment="1">
      <alignment horizontal="center" vertical="center"/>
    </xf>
  </cellXfs>
  <cellStyles count="4833">
    <cellStyle name="20% - Accent1" xfId="1" builtinId="30" customBuiltin="1"/>
    <cellStyle name="20% - Accent1 2" xfId="2"/>
    <cellStyle name="20% - Accent1 3" xfId="3"/>
    <cellStyle name="20% - Accent1 4" xfId="4"/>
    <cellStyle name="20% - Accent1 5" xfId="5"/>
    <cellStyle name="20% - Accent1 6" xfId="6"/>
    <cellStyle name="20% - Accent1 7" xfId="465"/>
    <cellStyle name="20% - Accent2" xfId="7" builtinId="34" customBuiltin="1"/>
    <cellStyle name="20% - Accent2 2" xfId="8"/>
    <cellStyle name="20% - Accent2 3" xfId="9"/>
    <cellStyle name="20% - Accent2 4" xfId="10"/>
    <cellStyle name="20% - Accent2 5" xfId="11"/>
    <cellStyle name="20% - Accent2 6" xfId="12"/>
    <cellStyle name="20% - Accent2 7" xfId="466"/>
    <cellStyle name="20% - Accent3" xfId="13" builtinId="38" customBuiltin="1"/>
    <cellStyle name="20% - Accent3 2" xfId="14"/>
    <cellStyle name="20% - Accent3 3" xfId="15"/>
    <cellStyle name="20% - Accent3 4" xfId="16"/>
    <cellStyle name="20% - Accent3 5" xfId="17"/>
    <cellStyle name="20% - Accent3 6" xfId="18"/>
    <cellStyle name="20% - Accent3 7" xfId="467"/>
    <cellStyle name="20% - Accent4" xfId="19" builtinId="42" customBuiltin="1"/>
    <cellStyle name="20% - Accent4 2" xfId="20"/>
    <cellStyle name="20% - Accent4 3" xfId="21"/>
    <cellStyle name="20% - Accent4 4" xfId="22"/>
    <cellStyle name="20% - Accent4 5" xfId="23"/>
    <cellStyle name="20% - Accent4 6" xfId="24"/>
    <cellStyle name="20% - Accent4 7" xfId="468"/>
    <cellStyle name="20% - Accent5" xfId="25" builtinId="46" customBuiltin="1"/>
    <cellStyle name="20% - Accent5 2" xfId="26"/>
    <cellStyle name="20% - Accent5 3" xfId="27"/>
    <cellStyle name="20% - Accent5 4" xfId="28"/>
    <cellStyle name="20% - Accent5 5" xfId="29"/>
    <cellStyle name="20% - Accent5 6" xfId="30"/>
    <cellStyle name="20% - Accent5 7" xfId="469"/>
    <cellStyle name="20% - Accent6" xfId="31" builtinId="50" customBuiltin="1"/>
    <cellStyle name="20% - Accent6 2" xfId="32"/>
    <cellStyle name="20% - Accent6 3" xfId="33"/>
    <cellStyle name="20% - Accent6 4" xfId="34"/>
    <cellStyle name="20% - Accent6 5" xfId="35"/>
    <cellStyle name="20% - Accent6 6" xfId="36"/>
    <cellStyle name="20% - Accent6 7" xfId="470"/>
    <cellStyle name="40% - Accent1" xfId="37" builtinId="31" customBuiltin="1"/>
    <cellStyle name="40% - Accent1 2" xfId="38"/>
    <cellStyle name="40% - Accent1 3" xfId="39"/>
    <cellStyle name="40% - Accent1 4" xfId="40"/>
    <cellStyle name="40% - Accent1 5" xfId="41"/>
    <cellStyle name="40% - Accent1 6" xfId="42"/>
    <cellStyle name="40% - Accent1 7" xfId="471"/>
    <cellStyle name="40% - Accent2" xfId="43" builtinId="35" customBuiltin="1"/>
    <cellStyle name="40% - Accent2 2" xfId="44"/>
    <cellStyle name="40% - Accent2 3" xfId="45"/>
    <cellStyle name="40% - Accent2 4" xfId="46"/>
    <cellStyle name="40% - Accent2 5" xfId="47"/>
    <cellStyle name="40% - Accent2 6" xfId="48"/>
    <cellStyle name="40% - Accent2 7" xfId="472"/>
    <cellStyle name="40% - Accent3" xfId="49" builtinId="39" customBuiltin="1"/>
    <cellStyle name="40% - Accent3 2" xfId="50"/>
    <cellStyle name="40% - Accent3 3" xfId="51"/>
    <cellStyle name="40% - Accent3 4" xfId="52"/>
    <cellStyle name="40% - Accent3 5" xfId="53"/>
    <cellStyle name="40% - Accent3 6" xfId="54"/>
    <cellStyle name="40% - Accent3 7" xfId="473"/>
    <cellStyle name="40% - Accent4" xfId="55" builtinId="43" customBuiltin="1"/>
    <cellStyle name="40% - Accent4 2" xfId="56"/>
    <cellStyle name="40% - Accent4 3" xfId="57"/>
    <cellStyle name="40% - Accent4 4" xfId="58"/>
    <cellStyle name="40% - Accent4 5" xfId="59"/>
    <cellStyle name="40% - Accent4 6" xfId="60"/>
    <cellStyle name="40% - Accent4 7" xfId="474"/>
    <cellStyle name="40% - Accent5" xfId="61" builtinId="47" customBuiltin="1"/>
    <cellStyle name="40% - Accent5 2" xfId="62"/>
    <cellStyle name="40% - Accent5 3" xfId="63"/>
    <cellStyle name="40% - Accent5 4" xfId="64"/>
    <cellStyle name="40% - Accent5 5" xfId="65"/>
    <cellStyle name="40% - Accent5 6" xfId="66"/>
    <cellStyle name="40% - Accent5 7" xfId="475"/>
    <cellStyle name="40% - Accent6" xfId="67" builtinId="51" customBuiltin="1"/>
    <cellStyle name="40% - Accent6 2" xfId="68"/>
    <cellStyle name="40% - Accent6 3" xfId="69"/>
    <cellStyle name="40% - Accent6 4" xfId="70"/>
    <cellStyle name="40% - Accent6 5" xfId="71"/>
    <cellStyle name="40% - Accent6 6" xfId="72"/>
    <cellStyle name="40% - Accent6 7" xfId="476"/>
    <cellStyle name="60% - Accent1" xfId="73" builtinId="32" customBuiltin="1"/>
    <cellStyle name="60% - Accent1 2" xfId="74"/>
    <cellStyle name="60% - Accent1 3" xfId="75"/>
    <cellStyle name="60% - Accent1 4" xfId="76"/>
    <cellStyle name="60% - Accent1 5" xfId="77"/>
    <cellStyle name="60% - Accent1 6" xfId="78"/>
    <cellStyle name="60% - Accent1 7" xfId="477"/>
    <cellStyle name="60% - Accent2" xfId="79" builtinId="36" customBuiltin="1"/>
    <cellStyle name="60% - Accent2 2" xfId="80"/>
    <cellStyle name="60% - Accent2 3" xfId="81"/>
    <cellStyle name="60% - Accent2 4" xfId="82"/>
    <cellStyle name="60% - Accent2 5" xfId="83"/>
    <cellStyle name="60% - Accent2 6" xfId="84"/>
    <cellStyle name="60% - Accent2 7" xfId="478"/>
    <cellStyle name="60% - Accent3" xfId="85" builtinId="40" customBuiltin="1"/>
    <cellStyle name="60% - Accent3 2" xfId="86"/>
    <cellStyle name="60% - Accent3 3" xfId="87"/>
    <cellStyle name="60% - Accent3 4" xfId="88"/>
    <cellStyle name="60% - Accent3 5" xfId="89"/>
    <cellStyle name="60% - Accent3 6" xfId="90"/>
    <cellStyle name="60% - Accent3 7" xfId="479"/>
    <cellStyle name="60% - Accent4" xfId="91" builtinId="44" customBuiltin="1"/>
    <cellStyle name="60% - Accent4 2" xfId="92"/>
    <cellStyle name="60% - Accent4 3" xfId="93"/>
    <cellStyle name="60% - Accent4 4" xfId="94"/>
    <cellStyle name="60% - Accent4 5" xfId="95"/>
    <cellStyle name="60% - Accent4 6" xfId="96"/>
    <cellStyle name="60% - Accent4 7" xfId="480"/>
    <cellStyle name="60% - Accent5" xfId="97" builtinId="48" customBuiltin="1"/>
    <cellStyle name="60% - Accent5 2" xfId="98"/>
    <cellStyle name="60% - Accent5 3" xfId="99"/>
    <cellStyle name="60% - Accent5 4" xfId="100"/>
    <cellStyle name="60% - Accent5 5" xfId="101"/>
    <cellStyle name="60% - Accent5 6" xfId="102"/>
    <cellStyle name="60% - Accent5 7" xfId="481"/>
    <cellStyle name="60% - Accent6" xfId="103" builtinId="52" customBuiltin="1"/>
    <cellStyle name="60% - Accent6 2" xfId="104"/>
    <cellStyle name="60% - Accent6 3" xfId="105"/>
    <cellStyle name="60% - Accent6 4" xfId="106"/>
    <cellStyle name="60% - Accent6 5" xfId="107"/>
    <cellStyle name="60% - Accent6 6" xfId="108"/>
    <cellStyle name="60% - Accent6 7" xfId="482"/>
    <cellStyle name="Accent1" xfId="109" builtinId="29" customBuiltin="1"/>
    <cellStyle name="Accent1 2" xfId="110"/>
    <cellStyle name="Accent1 3" xfId="111"/>
    <cellStyle name="Accent1 4" xfId="112"/>
    <cellStyle name="Accent1 5" xfId="113"/>
    <cellStyle name="Accent1 6" xfId="114"/>
    <cellStyle name="Accent1 7" xfId="483"/>
    <cellStyle name="Accent2" xfId="115" builtinId="33" customBuiltin="1"/>
    <cellStyle name="Accent2 2" xfId="116"/>
    <cellStyle name="Accent2 3" xfId="117"/>
    <cellStyle name="Accent2 4" xfId="118"/>
    <cellStyle name="Accent2 5" xfId="119"/>
    <cellStyle name="Accent2 6" xfId="120"/>
    <cellStyle name="Accent2 7" xfId="484"/>
    <cellStyle name="Accent3" xfId="121" builtinId="37" customBuiltin="1"/>
    <cellStyle name="Accent3 2" xfId="122"/>
    <cellStyle name="Accent3 3" xfId="123"/>
    <cellStyle name="Accent3 4" xfId="124"/>
    <cellStyle name="Accent3 5" xfId="125"/>
    <cellStyle name="Accent3 6" xfId="126"/>
    <cellStyle name="Accent3 7" xfId="485"/>
    <cellStyle name="Accent4" xfId="127" builtinId="41" customBuiltin="1"/>
    <cellStyle name="Accent4 2" xfId="128"/>
    <cellStyle name="Accent4 3" xfId="129"/>
    <cellStyle name="Accent4 4" xfId="130"/>
    <cellStyle name="Accent4 5" xfId="131"/>
    <cellStyle name="Accent4 6" xfId="132"/>
    <cellStyle name="Accent4 7" xfId="486"/>
    <cellStyle name="Accent5" xfId="133" builtinId="45" customBuiltin="1"/>
    <cellStyle name="Accent5 2" xfId="134"/>
    <cellStyle name="Accent5 3" xfId="135"/>
    <cellStyle name="Accent5 4" xfId="136"/>
    <cellStyle name="Accent5 5" xfId="137"/>
    <cellStyle name="Accent5 6" xfId="138"/>
    <cellStyle name="Accent5 7" xfId="487"/>
    <cellStyle name="Accent6" xfId="139" builtinId="49" customBuiltin="1"/>
    <cellStyle name="Accent6 2" xfId="140"/>
    <cellStyle name="Accent6 3" xfId="141"/>
    <cellStyle name="Accent6 4" xfId="142"/>
    <cellStyle name="Accent6 5" xfId="143"/>
    <cellStyle name="Accent6 6" xfId="144"/>
    <cellStyle name="Accent6 7" xfId="488"/>
    <cellStyle name="Bad" xfId="145" builtinId="27" customBuiltin="1"/>
    <cellStyle name="Bad 2" xfId="146"/>
    <cellStyle name="Bad 3" xfId="147"/>
    <cellStyle name="Bad 4" xfId="148"/>
    <cellStyle name="Bad 5" xfId="149"/>
    <cellStyle name="Bad 6" xfId="150"/>
    <cellStyle name="Bad 7" xfId="489"/>
    <cellStyle name="Calculation" xfId="151" builtinId="22" customBuiltin="1"/>
    <cellStyle name="Calculation 2" xfId="152"/>
    <cellStyle name="Calculation 3" xfId="153"/>
    <cellStyle name="Calculation 4" xfId="154"/>
    <cellStyle name="Calculation 5" xfId="155"/>
    <cellStyle name="Calculation 6" xfId="156"/>
    <cellStyle name="Calculation 7" xfId="490"/>
    <cellStyle name="Check Cell" xfId="157" builtinId="23" customBuiltin="1"/>
    <cellStyle name="Check Cell 2" xfId="158"/>
    <cellStyle name="Check Cell 3" xfId="159"/>
    <cellStyle name="Check Cell 4" xfId="160"/>
    <cellStyle name="Check Cell 5" xfId="161"/>
    <cellStyle name="Check Cell 6" xfId="162"/>
    <cellStyle name="Check Cell 7" xfId="491"/>
    <cellStyle name="date" xfId="163"/>
    <cellStyle name="Explanatory Text" xfId="164" builtinId="53" customBuiltin="1"/>
    <cellStyle name="Explanatory Text 2" xfId="165"/>
    <cellStyle name="Explanatory Text 3" xfId="166"/>
    <cellStyle name="Explanatory Text 4" xfId="167"/>
    <cellStyle name="Explanatory Text 5" xfId="168"/>
    <cellStyle name="Explanatory Text 6" xfId="169"/>
    <cellStyle name="Explanatory Text 7" xfId="492"/>
    <cellStyle name="Good" xfId="170" builtinId="26" customBuiltin="1"/>
    <cellStyle name="Good 2" xfId="171"/>
    <cellStyle name="Good 3" xfId="172"/>
    <cellStyle name="Good 4" xfId="173"/>
    <cellStyle name="Good 5" xfId="174"/>
    <cellStyle name="Good 6" xfId="175"/>
    <cellStyle name="Good 7" xfId="493"/>
    <cellStyle name="Heading 1" xfId="176" builtinId="16" customBuiltin="1"/>
    <cellStyle name="Heading 1 2" xfId="177"/>
    <cellStyle name="Heading 1 3" xfId="178"/>
    <cellStyle name="Heading 1 4" xfId="179"/>
    <cellStyle name="Heading 1 5" xfId="180"/>
    <cellStyle name="Heading 1 6" xfId="181"/>
    <cellStyle name="Heading 1 7" xfId="494"/>
    <cellStyle name="Heading 2" xfId="182" builtinId="17" customBuiltin="1"/>
    <cellStyle name="Heading 2 2" xfId="183"/>
    <cellStyle name="Heading 2 3" xfId="184"/>
    <cellStyle name="Heading 2 4" xfId="185"/>
    <cellStyle name="Heading 2 5" xfId="186"/>
    <cellStyle name="Heading 2 6" xfId="187"/>
    <cellStyle name="Heading 2 7" xfId="495"/>
    <cellStyle name="Heading 3" xfId="188" builtinId="18" customBuiltin="1"/>
    <cellStyle name="Heading 3 2" xfId="189"/>
    <cellStyle name="Heading 3 3" xfId="190"/>
    <cellStyle name="Heading 3 4" xfId="191"/>
    <cellStyle name="Heading 3 5" xfId="192"/>
    <cellStyle name="Heading 3 6" xfId="193"/>
    <cellStyle name="Heading 3 7" xfId="496"/>
    <cellStyle name="Heading 4" xfId="194" builtinId="19" customBuiltin="1"/>
    <cellStyle name="Heading 4 2" xfId="195"/>
    <cellStyle name="Heading 4 3" xfId="196"/>
    <cellStyle name="Heading 4 4" xfId="197"/>
    <cellStyle name="Heading 4 5" xfId="198"/>
    <cellStyle name="Heading 4 6" xfId="199"/>
    <cellStyle name="Heading 4 7" xfId="497"/>
    <cellStyle name="Hyperlink" xfId="200" builtinId="8"/>
    <cellStyle name="Hyperlink 2" xfId="201"/>
    <cellStyle name="Hyperlink 3" xfId="202"/>
    <cellStyle name="Hyperlink 4" xfId="203"/>
    <cellStyle name="Input" xfId="204" builtinId="20" customBuiltin="1"/>
    <cellStyle name="Input 2" xfId="205"/>
    <cellStyle name="input 2 2" xfId="206"/>
    <cellStyle name="Input 3" xfId="207"/>
    <cellStyle name="Input 4" xfId="208"/>
    <cellStyle name="Input 5" xfId="209"/>
    <cellStyle name="Input 6" xfId="210"/>
    <cellStyle name="Input 7" xfId="498"/>
    <cellStyle name="Linked Cell" xfId="211" builtinId="24" customBuiltin="1"/>
    <cellStyle name="Linked Cell 2" xfId="212"/>
    <cellStyle name="Linked Cell 3" xfId="213"/>
    <cellStyle name="Linked Cell 4" xfId="214"/>
    <cellStyle name="Linked Cell 5" xfId="215"/>
    <cellStyle name="Linked Cell 6" xfId="216"/>
    <cellStyle name="Linked Cell 7" xfId="499"/>
    <cellStyle name="Neutral" xfId="217" builtinId="28" customBuiltin="1"/>
    <cellStyle name="Neutral 2" xfId="218"/>
    <cellStyle name="Neutral 3" xfId="219"/>
    <cellStyle name="Neutral 4" xfId="220"/>
    <cellStyle name="Neutral 5" xfId="221"/>
    <cellStyle name="Neutral 6" xfId="222"/>
    <cellStyle name="Neutral 7" xfId="500"/>
    <cellStyle name="Normal" xfId="0" builtinId="0"/>
    <cellStyle name="Normal 10" xfId="223"/>
    <cellStyle name="Normal 10 2" xfId="224"/>
    <cellStyle name="Normal 10 2 2" xfId="502"/>
    <cellStyle name="Normal 10 2 2 2" xfId="1041"/>
    <cellStyle name="Normal 10 2 2 2 2" xfId="2167"/>
    <cellStyle name="Normal 10 2 2 2 2 2" xfId="4419"/>
    <cellStyle name="Normal 10 2 2 2 3" xfId="3293"/>
    <cellStyle name="Normal 10 2 2 3" xfId="1634"/>
    <cellStyle name="Normal 10 2 2 3 2" xfId="3886"/>
    <cellStyle name="Normal 10 2 2 4" xfId="2760"/>
    <cellStyle name="Normal 10 2 3" xfId="686"/>
    <cellStyle name="Normal 10 2 3 2" xfId="1219"/>
    <cellStyle name="Normal 10 2 3 2 2" xfId="2345"/>
    <cellStyle name="Normal 10 2 3 2 2 2" xfId="4597"/>
    <cellStyle name="Normal 10 2 3 2 3" xfId="3471"/>
    <cellStyle name="Normal 10 2 3 3" xfId="1812"/>
    <cellStyle name="Normal 10 2 3 3 2" xfId="4064"/>
    <cellStyle name="Normal 10 2 3 4" xfId="2938"/>
    <cellStyle name="Normal 10 2 4" xfId="863"/>
    <cellStyle name="Normal 10 2 4 2" xfId="1989"/>
    <cellStyle name="Normal 10 2 4 2 2" xfId="4241"/>
    <cellStyle name="Normal 10 2 4 3" xfId="3115"/>
    <cellStyle name="Normal 10 2 5" xfId="1456"/>
    <cellStyle name="Normal 10 2 5 2" xfId="3708"/>
    <cellStyle name="Normal 10 2 6" xfId="2582"/>
    <cellStyle name="Normal 10 3" xfId="225"/>
    <cellStyle name="Normal 10 3 2" xfId="503"/>
    <cellStyle name="Normal 10 3 2 2" xfId="1042"/>
    <cellStyle name="Normal 10 3 2 2 2" xfId="2168"/>
    <cellStyle name="Normal 10 3 2 2 2 2" xfId="4420"/>
    <cellStyle name="Normal 10 3 2 2 3" xfId="3294"/>
    <cellStyle name="Normal 10 3 2 3" xfId="1635"/>
    <cellStyle name="Normal 10 3 2 3 2" xfId="3887"/>
    <cellStyle name="Normal 10 3 2 4" xfId="2761"/>
    <cellStyle name="Normal 10 3 3" xfId="687"/>
    <cellStyle name="Normal 10 3 3 2" xfId="1220"/>
    <cellStyle name="Normal 10 3 3 2 2" xfId="2346"/>
    <cellStyle name="Normal 10 3 3 2 2 2" xfId="4598"/>
    <cellStyle name="Normal 10 3 3 2 3" xfId="3472"/>
    <cellStyle name="Normal 10 3 3 3" xfId="1813"/>
    <cellStyle name="Normal 10 3 3 3 2" xfId="4065"/>
    <cellStyle name="Normal 10 3 3 4" xfId="2939"/>
    <cellStyle name="Normal 10 3 4" xfId="864"/>
    <cellStyle name="Normal 10 3 4 2" xfId="1990"/>
    <cellStyle name="Normal 10 3 4 2 2" xfId="4242"/>
    <cellStyle name="Normal 10 3 4 3" xfId="3116"/>
    <cellStyle name="Normal 10 3 5" xfId="1457"/>
    <cellStyle name="Normal 10 3 5 2" xfId="3709"/>
    <cellStyle name="Normal 10 3 6" xfId="2583"/>
    <cellStyle name="Normal 10 4" xfId="501"/>
    <cellStyle name="Normal 10 4 2" xfId="1040"/>
    <cellStyle name="Normal 10 4 2 2" xfId="2166"/>
    <cellStyle name="Normal 10 4 2 2 2" xfId="4418"/>
    <cellStyle name="Normal 10 4 2 3" xfId="3292"/>
    <cellStyle name="Normal 10 4 3" xfId="1633"/>
    <cellStyle name="Normal 10 4 3 2" xfId="3885"/>
    <cellStyle name="Normal 10 4 4" xfId="2759"/>
    <cellStyle name="Normal 10 5" xfId="685"/>
    <cellStyle name="Normal 10 5 2" xfId="1218"/>
    <cellStyle name="Normal 10 5 2 2" xfId="2344"/>
    <cellStyle name="Normal 10 5 2 2 2" xfId="4596"/>
    <cellStyle name="Normal 10 5 2 3" xfId="3470"/>
    <cellStyle name="Normal 10 5 3" xfId="1811"/>
    <cellStyle name="Normal 10 5 3 2" xfId="4063"/>
    <cellStyle name="Normal 10 5 4" xfId="2937"/>
    <cellStyle name="Normal 10 6" xfId="862"/>
    <cellStyle name="Normal 10 6 2" xfId="1988"/>
    <cellStyle name="Normal 10 6 2 2" xfId="4240"/>
    <cellStyle name="Normal 10 6 3" xfId="3114"/>
    <cellStyle name="Normal 10 7" xfId="1395"/>
    <cellStyle name="Normal 10 7 2" xfId="2521"/>
    <cellStyle name="Normal 10 7 2 2" xfId="4773"/>
    <cellStyle name="Normal 10 7 3" xfId="3647"/>
    <cellStyle name="Normal 10 8" xfId="1455"/>
    <cellStyle name="Normal 10 8 2" xfId="3707"/>
    <cellStyle name="Normal 10 9" xfId="2581"/>
    <cellStyle name="Normal 11" xfId="226"/>
    <cellStyle name="Normal 12" xfId="227"/>
    <cellStyle name="Normal 12 2" xfId="228"/>
    <cellStyle name="Normal 13" xfId="229"/>
    <cellStyle name="Normal 14" xfId="230"/>
    <cellStyle name="Normal 15" xfId="231"/>
    <cellStyle name="Normal 15 2" xfId="232"/>
    <cellStyle name="Normal 16" xfId="233"/>
    <cellStyle name="Normal 17" xfId="234"/>
    <cellStyle name="Normal 18" xfId="464"/>
    <cellStyle name="Normal 19" xfId="235"/>
    <cellStyle name="Normal 19 10" xfId="865"/>
    <cellStyle name="Normal 19 10 2" xfId="1991"/>
    <cellStyle name="Normal 19 10 2 2" xfId="4243"/>
    <cellStyle name="Normal 19 10 3" xfId="3117"/>
    <cellStyle name="Normal 19 11" xfId="1396"/>
    <cellStyle name="Normal 19 11 2" xfId="2522"/>
    <cellStyle name="Normal 19 11 2 2" xfId="4774"/>
    <cellStyle name="Normal 19 11 3" xfId="3648"/>
    <cellStyle name="Normal 19 12" xfId="1458"/>
    <cellStyle name="Normal 19 12 2" xfId="3710"/>
    <cellStyle name="Normal 19 13" xfId="2584"/>
    <cellStyle name="Normal 19 2" xfId="236"/>
    <cellStyle name="Normal 19 2 10" xfId="866"/>
    <cellStyle name="Normal 19 2 10 2" xfId="1992"/>
    <cellStyle name="Normal 19 2 10 2 2" xfId="4244"/>
    <cellStyle name="Normal 19 2 10 3" xfId="3118"/>
    <cellStyle name="Normal 19 2 11" xfId="1397"/>
    <cellStyle name="Normal 19 2 11 2" xfId="2523"/>
    <cellStyle name="Normal 19 2 11 2 2" xfId="4775"/>
    <cellStyle name="Normal 19 2 11 3" xfId="3649"/>
    <cellStyle name="Normal 19 2 12" xfId="1459"/>
    <cellStyle name="Normal 19 2 12 2" xfId="3711"/>
    <cellStyle name="Normal 19 2 13" xfId="2585"/>
    <cellStyle name="Normal 19 2 2" xfId="237"/>
    <cellStyle name="Normal 19 2 2 10" xfId="1398"/>
    <cellStyle name="Normal 19 2 2 10 2" xfId="2524"/>
    <cellStyle name="Normal 19 2 2 10 2 2" xfId="4776"/>
    <cellStyle name="Normal 19 2 2 10 3" xfId="3650"/>
    <cellStyle name="Normal 19 2 2 11" xfId="1460"/>
    <cellStyle name="Normal 19 2 2 11 2" xfId="3712"/>
    <cellStyle name="Normal 19 2 2 12" xfId="2586"/>
    <cellStyle name="Normal 19 2 2 2" xfId="238"/>
    <cellStyle name="Normal 19 2 2 2 10" xfId="2587"/>
    <cellStyle name="Normal 19 2 2 2 2" xfId="239"/>
    <cellStyle name="Normal 19 2 2 2 2 2" xfId="240"/>
    <cellStyle name="Normal 19 2 2 2 2 2 2" xfId="509"/>
    <cellStyle name="Normal 19 2 2 2 2 2 2 2" xfId="1048"/>
    <cellStyle name="Normal 19 2 2 2 2 2 2 2 2" xfId="2174"/>
    <cellStyle name="Normal 19 2 2 2 2 2 2 2 2 2" xfId="4426"/>
    <cellStyle name="Normal 19 2 2 2 2 2 2 2 3" xfId="3300"/>
    <cellStyle name="Normal 19 2 2 2 2 2 2 3" xfId="1641"/>
    <cellStyle name="Normal 19 2 2 2 2 2 2 3 2" xfId="3893"/>
    <cellStyle name="Normal 19 2 2 2 2 2 2 4" xfId="2767"/>
    <cellStyle name="Normal 19 2 2 2 2 2 3" xfId="693"/>
    <cellStyle name="Normal 19 2 2 2 2 2 3 2" xfId="1226"/>
    <cellStyle name="Normal 19 2 2 2 2 2 3 2 2" xfId="2352"/>
    <cellStyle name="Normal 19 2 2 2 2 2 3 2 2 2" xfId="4604"/>
    <cellStyle name="Normal 19 2 2 2 2 2 3 2 3" xfId="3478"/>
    <cellStyle name="Normal 19 2 2 2 2 2 3 3" xfId="1819"/>
    <cellStyle name="Normal 19 2 2 2 2 2 3 3 2" xfId="4071"/>
    <cellStyle name="Normal 19 2 2 2 2 2 3 4" xfId="2945"/>
    <cellStyle name="Normal 19 2 2 2 2 2 4" xfId="870"/>
    <cellStyle name="Normal 19 2 2 2 2 2 4 2" xfId="1996"/>
    <cellStyle name="Normal 19 2 2 2 2 2 4 2 2" xfId="4248"/>
    <cellStyle name="Normal 19 2 2 2 2 2 4 3" xfId="3122"/>
    <cellStyle name="Normal 19 2 2 2 2 2 5" xfId="1463"/>
    <cellStyle name="Normal 19 2 2 2 2 2 5 2" xfId="3715"/>
    <cellStyle name="Normal 19 2 2 2 2 2 6" xfId="2589"/>
    <cellStyle name="Normal 19 2 2 2 2 3" xfId="241"/>
    <cellStyle name="Normal 19 2 2 2 2 3 2" xfId="510"/>
    <cellStyle name="Normal 19 2 2 2 2 3 2 2" xfId="1049"/>
    <cellStyle name="Normal 19 2 2 2 2 3 2 2 2" xfId="2175"/>
    <cellStyle name="Normal 19 2 2 2 2 3 2 2 2 2" xfId="4427"/>
    <cellStyle name="Normal 19 2 2 2 2 3 2 2 3" xfId="3301"/>
    <cellStyle name="Normal 19 2 2 2 2 3 2 3" xfId="1642"/>
    <cellStyle name="Normal 19 2 2 2 2 3 2 3 2" xfId="3894"/>
    <cellStyle name="Normal 19 2 2 2 2 3 2 4" xfId="2768"/>
    <cellStyle name="Normal 19 2 2 2 2 3 3" xfId="694"/>
    <cellStyle name="Normal 19 2 2 2 2 3 3 2" xfId="1227"/>
    <cellStyle name="Normal 19 2 2 2 2 3 3 2 2" xfId="2353"/>
    <cellStyle name="Normal 19 2 2 2 2 3 3 2 2 2" xfId="4605"/>
    <cellStyle name="Normal 19 2 2 2 2 3 3 2 3" xfId="3479"/>
    <cellStyle name="Normal 19 2 2 2 2 3 3 3" xfId="1820"/>
    <cellStyle name="Normal 19 2 2 2 2 3 3 3 2" xfId="4072"/>
    <cellStyle name="Normal 19 2 2 2 2 3 3 4" xfId="2946"/>
    <cellStyle name="Normal 19 2 2 2 2 3 4" xfId="871"/>
    <cellStyle name="Normal 19 2 2 2 2 3 4 2" xfId="1997"/>
    <cellStyle name="Normal 19 2 2 2 2 3 4 2 2" xfId="4249"/>
    <cellStyle name="Normal 19 2 2 2 2 3 4 3" xfId="3123"/>
    <cellStyle name="Normal 19 2 2 2 2 3 5" xfId="1464"/>
    <cellStyle name="Normal 19 2 2 2 2 3 5 2" xfId="3716"/>
    <cellStyle name="Normal 19 2 2 2 2 3 6" xfId="2590"/>
    <cellStyle name="Normal 19 2 2 2 2 4" xfId="508"/>
    <cellStyle name="Normal 19 2 2 2 2 4 2" xfId="1047"/>
    <cellStyle name="Normal 19 2 2 2 2 4 2 2" xfId="2173"/>
    <cellStyle name="Normal 19 2 2 2 2 4 2 2 2" xfId="4425"/>
    <cellStyle name="Normal 19 2 2 2 2 4 2 3" xfId="3299"/>
    <cellStyle name="Normal 19 2 2 2 2 4 3" xfId="1640"/>
    <cellStyle name="Normal 19 2 2 2 2 4 3 2" xfId="3892"/>
    <cellStyle name="Normal 19 2 2 2 2 4 4" xfId="2766"/>
    <cellStyle name="Normal 19 2 2 2 2 5" xfId="692"/>
    <cellStyle name="Normal 19 2 2 2 2 5 2" xfId="1225"/>
    <cellStyle name="Normal 19 2 2 2 2 5 2 2" xfId="2351"/>
    <cellStyle name="Normal 19 2 2 2 2 5 2 2 2" xfId="4603"/>
    <cellStyle name="Normal 19 2 2 2 2 5 2 3" xfId="3477"/>
    <cellStyle name="Normal 19 2 2 2 2 5 3" xfId="1818"/>
    <cellStyle name="Normal 19 2 2 2 2 5 3 2" xfId="4070"/>
    <cellStyle name="Normal 19 2 2 2 2 5 4" xfId="2944"/>
    <cellStyle name="Normal 19 2 2 2 2 6" xfId="869"/>
    <cellStyle name="Normal 19 2 2 2 2 6 2" xfId="1995"/>
    <cellStyle name="Normal 19 2 2 2 2 6 2 2" xfId="4247"/>
    <cellStyle name="Normal 19 2 2 2 2 6 3" xfId="3121"/>
    <cellStyle name="Normal 19 2 2 2 2 7" xfId="1400"/>
    <cellStyle name="Normal 19 2 2 2 2 7 2" xfId="2526"/>
    <cellStyle name="Normal 19 2 2 2 2 7 2 2" xfId="4778"/>
    <cellStyle name="Normal 19 2 2 2 2 7 3" xfId="3652"/>
    <cellStyle name="Normal 19 2 2 2 2 8" xfId="1462"/>
    <cellStyle name="Normal 19 2 2 2 2 8 2" xfId="3714"/>
    <cellStyle name="Normal 19 2 2 2 2 9" xfId="2588"/>
    <cellStyle name="Normal 19 2 2 2 3" xfId="242"/>
    <cellStyle name="Normal 19 2 2 2 3 2" xfId="511"/>
    <cellStyle name="Normal 19 2 2 2 3 2 2" xfId="1050"/>
    <cellStyle name="Normal 19 2 2 2 3 2 2 2" xfId="2176"/>
    <cellStyle name="Normal 19 2 2 2 3 2 2 2 2" xfId="4428"/>
    <cellStyle name="Normal 19 2 2 2 3 2 2 3" xfId="3302"/>
    <cellStyle name="Normal 19 2 2 2 3 2 3" xfId="1643"/>
    <cellStyle name="Normal 19 2 2 2 3 2 3 2" xfId="3895"/>
    <cellStyle name="Normal 19 2 2 2 3 2 4" xfId="2769"/>
    <cellStyle name="Normal 19 2 2 2 3 3" xfId="695"/>
    <cellStyle name="Normal 19 2 2 2 3 3 2" xfId="1228"/>
    <cellStyle name="Normal 19 2 2 2 3 3 2 2" xfId="2354"/>
    <cellStyle name="Normal 19 2 2 2 3 3 2 2 2" xfId="4606"/>
    <cellStyle name="Normal 19 2 2 2 3 3 2 3" xfId="3480"/>
    <cellStyle name="Normal 19 2 2 2 3 3 3" xfId="1821"/>
    <cellStyle name="Normal 19 2 2 2 3 3 3 2" xfId="4073"/>
    <cellStyle name="Normal 19 2 2 2 3 3 4" xfId="2947"/>
    <cellStyle name="Normal 19 2 2 2 3 4" xfId="872"/>
    <cellStyle name="Normal 19 2 2 2 3 4 2" xfId="1998"/>
    <cellStyle name="Normal 19 2 2 2 3 4 2 2" xfId="4250"/>
    <cellStyle name="Normal 19 2 2 2 3 4 3" xfId="3124"/>
    <cellStyle name="Normal 19 2 2 2 3 5" xfId="1465"/>
    <cellStyle name="Normal 19 2 2 2 3 5 2" xfId="3717"/>
    <cellStyle name="Normal 19 2 2 2 3 6" xfId="2591"/>
    <cellStyle name="Normal 19 2 2 2 4" xfId="243"/>
    <cellStyle name="Normal 19 2 2 2 4 2" xfId="512"/>
    <cellStyle name="Normal 19 2 2 2 4 2 2" xfId="1051"/>
    <cellStyle name="Normal 19 2 2 2 4 2 2 2" xfId="2177"/>
    <cellStyle name="Normal 19 2 2 2 4 2 2 2 2" xfId="4429"/>
    <cellStyle name="Normal 19 2 2 2 4 2 2 3" xfId="3303"/>
    <cellStyle name="Normal 19 2 2 2 4 2 3" xfId="1644"/>
    <cellStyle name="Normal 19 2 2 2 4 2 3 2" xfId="3896"/>
    <cellStyle name="Normal 19 2 2 2 4 2 4" xfId="2770"/>
    <cellStyle name="Normal 19 2 2 2 4 3" xfId="696"/>
    <cellStyle name="Normal 19 2 2 2 4 3 2" xfId="1229"/>
    <cellStyle name="Normal 19 2 2 2 4 3 2 2" xfId="2355"/>
    <cellStyle name="Normal 19 2 2 2 4 3 2 2 2" xfId="4607"/>
    <cellStyle name="Normal 19 2 2 2 4 3 2 3" xfId="3481"/>
    <cellStyle name="Normal 19 2 2 2 4 3 3" xfId="1822"/>
    <cellStyle name="Normal 19 2 2 2 4 3 3 2" xfId="4074"/>
    <cellStyle name="Normal 19 2 2 2 4 3 4" xfId="2948"/>
    <cellStyle name="Normal 19 2 2 2 4 4" xfId="873"/>
    <cellStyle name="Normal 19 2 2 2 4 4 2" xfId="1999"/>
    <cellStyle name="Normal 19 2 2 2 4 4 2 2" xfId="4251"/>
    <cellStyle name="Normal 19 2 2 2 4 4 3" xfId="3125"/>
    <cellStyle name="Normal 19 2 2 2 4 5" xfId="1466"/>
    <cellStyle name="Normal 19 2 2 2 4 5 2" xfId="3718"/>
    <cellStyle name="Normal 19 2 2 2 4 6" xfId="2592"/>
    <cellStyle name="Normal 19 2 2 2 5" xfId="507"/>
    <cellStyle name="Normal 19 2 2 2 5 2" xfId="1046"/>
    <cellStyle name="Normal 19 2 2 2 5 2 2" xfId="2172"/>
    <cellStyle name="Normal 19 2 2 2 5 2 2 2" xfId="4424"/>
    <cellStyle name="Normal 19 2 2 2 5 2 3" xfId="3298"/>
    <cellStyle name="Normal 19 2 2 2 5 3" xfId="1639"/>
    <cellStyle name="Normal 19 2 2 2 5 3 2" xfId="3891"/>
    <cellStyle name="Normal 19 2 2 2 5 4" xfId="2765"/>
    <cellStyle name="Normal 19 2 2 2 6" xfId="691"/>
    <cellStyle name="Normal 19 2 2 2 6 2" xfId="1224"/>
    <cellStyle name="Normal 19 2 2 2 6 2 2" xfId="2350"/>
    <cellStyle name="Normal 19 2 2 2 6 2 2 2" xfId="4602"/>
    <cellStyle name="Normal 19 2 2 2 6 2 3" xfId="3476"/>
    <cellStyle name="Normal 19 2 2 2 6 3" xfId="1817"/>
    <cellStyle name="Normal 19 2 2 2 6 3 2" xfId="4069"/>
    <cellStyle name="Normal 19 2 2 2 6 4" xfId="2943"/>
    <cellStyle name="Normal 19 2 2 2 7" xfId="868"/>
    <cellStyle name="Normal 19 2 2 2 7 2" xfId="1994"/>
    <cellStyle name="Normal 19 2 2 2 7 2 2" xfId="4246"/>
    <cellStyle name="Normal 19 2 2 2 7 3" xfId="3120"/>
    <cellStyle name="Normal 19 2 2 2 8" xfId="1399"/>
    <cellStyle name="Normal 19 2 2 2 8 2" xfId="2525"/>
    <cellStyle name="Normal 19 2 2 2 8 2 2" xfId="4777"/>
    <cellStyle name="Normal 19 2 2 2 8 3" xfId="3651"/>
    <cellStyle name="Normal 19 2 2 2 9" xfId="1461"/>
    <cellStyle name="Normal 19 2 2 2 9 2" xfId="3713"/>
    <cellStyle name="Normal 19 2 2 3" xfId="244"/>
    <cellStyle name="Normal 19 2 2 3 2" xfId="245"/>
    <cellStyle name="Normal 19 2 2 3 2 2" xfId="514"/>
    <cellStyle name="Normal 19 2 2 3 2 2 2" xfId="1053"/>
    <cellStyle name="Normal 19 2 2 3 2 2 2 2" xfId="2179"/>
    <cellStyle name="Normal 19 2 2 3 2 2 2 2 2" xfId="4431"/>
    <cellStyle name="Normal 19 2 2 3 2 2 2 3" xfId="3305"/>
    <cellStyle name="Normal 19 2 2 3 2 2 3" xfId="1646"/>
    <cellStyle name="Normal 19 2 2 3 2 2 3 2" xfId="3898"/>
    <cellStyle name="Normal 19 2 2 3 2 2 4" xfId="2772"/>
    <cellStyle name="Normal 19 2 2 3 2 3" xfId="698"/>
    <cellStyle name="Normal 19 2 2 3 2 3 2" xfId="1231"/>
    <cellStyle name="Normal 19 2 2 3 2 3 2 2" xfId="2357"/>
    <cellStyle name="Normal 19 2 2 3 2 3 2 2 2" xfId="4609"/>
    <cellStyle name="Normal 19 2 2 3 2 3 2 3" xfId="3483"/>
    <cellStyle name="Normal 19 2 2 3 2 3 3" xfId="1824"/>
    <cellStyle name="Normal 19 2 2 3 2 3 3 2" xfId="4076"/>
    <cellStyle name="Normal 19 2 2 3 2 3 4" xfId="2950"/>
    <cellStyle name="Normal 19 2 2 3 2 4" xfId="875"/>
    <cellStyle name="Normal 19 2 2 3 2 4 2" xfId="2001"/>
    <cellStyle name="Normal 19 2 2 3 2 4 2 2" xfId="4253"/>
    <cellStyle name="Normal 19 2 2 3 2 4 3" xfId="3127"/>
    <cellStyle name="Normal 19 2 2 3 2 5" xfId="1468"/>
    <cellStyle name="Normal 19 2 2 3 2 5 2" xfId="3720"/>
    <cellStyle name="Normal 19 2 2 3 2 6" xfId="2594"/>
    <cellStyle name="Normal 19 2 2 3 3" xfId="246"/>
    <cellStyle name="Normal 19 2 2 3 3 2" xfId="515"/>
    <cellStyle name="Normal 19 2 2 3 3 2 2" xfId="1054"/>
    <cellStyle name="Normal 19 2 2 3 3 2 2 2" xfId="2180"/>
    <cellStyle name="Normal 19 2 2 3 3 2 2 2 2" xfId="4432"/>
    <cellStyle name="Normal 19 2 2 3 3 2 2 3" xfId="3306"/>
    <cellStyle name="Normal 19 2 2 3 3 2 3" xfId="1647"/>
    <cellStyle name="Normal 19 2 2 3 3 2 3 2" xfId="3899"/>
    <cellStyle name="Normal 19 2 2 3 3 2 4" xfId="2773"/>
    <cellStyle name="Normal 19 2 2 3 3 3" xfId="699"/>
    <cellStyle name="Normal 19 2 2 3 3 3 2" xfId="1232"/>
    <cellStyle name="Normal 19 2 2 3 3 3 2 2" xfId="2358"/>
    <cellStyle name="Normal 19 2 2 3 3 3 2 2 2" xfId="4610"/>
    <cellStyle name="Normal 19 2 2 3 3 3 2 3" xfId="3484"/>
    <cellStyle name="Normal 19 2 2 3 3 3 3" xfId="1825"/>
    <cellStyle name="Normal 19 2 2 3 3 3 3 2" xfId="4077"/>
    <cellStyle name="Normal 19 2 2 3 3 3 4" xfId="2951"/>
    <cellStyle name="Normal 19 2 2 3 3 4" xfId="876"/>
    <cellStyle name="Normal 19 2 2 3 3 4 2" xfId="2002"/>
    <cellStyle name="Normal 19 2 2 3 3 4 2 2" xfId="4254"/>
    <cellStyle name="Normal 19 2 2 3 3 4 3" xfId="3128"/>
    <cellStyle name="Normal 19 2 2 3 3 5" xfId="1469"/>
    <cellStyle name="Normal 19 2 2 3 3 5 2" xfId="3721"/>
    <cellStyle name="Normal 19 2 2 3 3 6" xfId="2595"/>
    <cellStyle name="Normal 19 2 2 3 4" xfId="513"/>
    <cellStyle name="Normal 19 2 2 3 4 2" xfId="1052"/>
    <cellStyle name="Normal 19 2 2 3 4 2 2" xfId="2178"/>
    <cellStyle name="Normal 19 2 2 3 4 2 2 2" xfId="4430"/>
    <cellStyle name="Normal 19 2 2 3 4 2 3" xfId="3304"/>
    <cellStyle name="Normal 19 2 2 3 4 3" xfId="1645"/>
    <cellStyle name="Normal 19 2 2 3 4 3 2" xfId="3897"/>
    <cellStyle name="Normal 19 2 2 3 4 4" xfId="2771"/>
    <cellStyle name="Normal 19 2 2 3 5" xfId="697"/>
    <cellStyle name="Normal 19 2 2 3 5 2" xfId="1230"/>
    <cellStyle name="Normal 19 2 2 3 5 2 2" xfId="2356"/>
    <cellStyle name="Normal 19 2 2 3 5 2 2 2" xfId="4608"/>
    <cellStyle name="Normal 19 2 2 3 5 2 3" xfId="3482"/>
    <cellStyle name="Normal 19 2 2 3 5 3" xfId="1823"/>
    <cellStyle name="Normal 19 2 2 3 5 3 2" xfId="4075"/>
    <cellStyle name="Normal 19 2 2 3 5 4" xfId="2949"/>
    <cellStyle name="Normal 19 2 2 3 6" xfId="874"/>
    <cellStyle name="Normal 19 2 2 3 6 2" xfId="2000"/>
    <cellStyle name="Normal 19 2 2 3 6 2 2" xfId="4252"/>
    <cellStyle name="Normal 19 2 2 3 6 3" xfId="3126"/>
    <cellStyle name="Normal 19 2 2 3 7" xfId="1401"/>
    <cellStyle name="Normal 19 2 2 3 7 2" xfId="2527"/>
    <cellStyle name="Normal 19 2 2 3 7 2 2" xfId="4779"/>
    <cellStyle name="Normal 19 2 2 3 7 3" xfId="3653"/>
    <cellStyle name="Normal 19 2 2 3 8" xfId="1467"/>
    <cellStyle name="Normal 19 2 2 3 8 2" xfId="3719"/>
    <cellStyle name="Normal 19 2 2 3 9" xfId="2593"/>
    <cellStyle name="Normal 19 2 2 4" xfId="247"/>
    <cellStyle name="Normal 19 2 2 4 2" xfId="248"/>
    <cellStyle name="Normal 19 2 2 4 2 2" xfId="517"/>
    <cellStyle name="Normal 19 2 2 4 2 2 2" xfId="1056"/>
    <cellStyle name="Normal 19 2 2 4 2 2 2 2" xfId="2182"/>
    <cellStyle name="Normal 19 2 2 4 2 2 2 2 2" xfId="4434"/>
    <cellStyle name="Normal 19 2 2 4 2 2 2 3" xfId="3308"/>
    <cellStyle name="Normal 19 2 2 4 2 2 3" xfId="1649"/>
    <cellStyle name="Normal 19 2 2 4 2 2 3 2" xfId="3901"/>
    <cellStyle name="Normal 19 2 2 4 2 2 4" xfId="2775"/>
    <cellStyle name="Normal 19 2 2 4 2 3" xfId="701"/>
    <cellStyle name="Normal 19 2 2 4 2 3 2" xfId="1234"/>
    <cellStyle name="Normal 19 2 2 4 2 3 2 2" xfId="2360"/>
    <cellStyle name="Normal 19 2 2 4 2 3 2 2 2" xfId="4612"/>
    <cellStyle name="Normal 19 2 2 4 2 3 2 3" xfId="3486"/>
    <cellStyle name="Normal 19 2 2 4 2 3 3" xfId="1827"/>
    <cellStyle name="Normal 19 2 2 4 2 3 3 2" xfId="4079"/>
    <cellStyle name="Normal 19 2 2 4 2 3 4" xfId="2953"/>
    <cellStyle name="Normal 19 2 2 4 2 4" xfId="878"/>
    <cellStyle name="Normal 19 2 2 4 2 4 2" xfId="2004"/>
    <cellStyle name="Normal 19 2 2 4 2 4 2 2" xfId="4256"/>
    <cellStyle name="Normal 19 2 2 4 2 4 3" xfId="3130"/>
    <cellStyle name="Normal 19 2 2 4 2 5" xfId="1471"/>
    <cellStyle name="Normal 19 2 2 4 2 5 2" xfId="3723"/>
    <cellStyle name="Normal 19 2 2 4 2 6" xfId="2597"/>
    <cellStyle name="Normal 19 2 2 4 3" xfId="249"/>
    <cellStyle name="Normal 19 2 2 4 3 2" xfId="518"/>
    <cellStyle name="Normal 19 2 2 4 3 2 2" xfId="1057"/>
    <cellStyle name="Normal 19 2 2 4 3 2 2 2" xfId="2183"/>
    <cellStyle name="Normal 19 2 2 4 3 2 2 2 2" xfId="4435"/>
    <cellStyle name="Normal 19 2 2 4 3 2 2 3" xfId="3309"/>
    <cellStyle name="Normal 19 2 2 4 3 2 3" xfId="1650"/>
    <cellStyle name="Normal 19 2 2 4 3 2 3 2" xfId="3902"/>
    <cellStyle name="Normal 19 2 2 4 3 2 4" xfId="2776"/>
    <cellStyle name="Normal 19 2 2 4 3 3" xfId="702"/>
    <cellStyle name="Normal 19 2 2 4 3 3 2" xfId="1235"/>
    <cellStyle name="Normal 19 2 2 4 3 3 2 2" xfId="2361"/>
    <cellStyle name="Normal 19 2 2 4 3 3 2 2 2" xfId="4613"/>
    <cellStyle name="Normal 19 2 2 4 3 3 2 3" xfId="3487"/>
    <cellStyle name="Normal 19 2 2 4 3 3 3" xfId="1828"/>
    <cellStyle name="Normal 19 2 2 4 3 3 3 2" xfId="4080"/>
    <cellStyle name="Normal 19 2 2 4 3 3 4" xfId="2954"/>
    <cellStyle name="Normal 19 2 2 4 3 4" xfId="879"/>
    <cellStyle name="Normal 19 2 2 4 3 4 2" xfId="2005"/>
    <cellStyle name="Normal 19 2 2 4 3 4 2 2" xfId="4257"/>
    <cellStyle name="Normal 19 2 2 4 3 4 3" xfId="3131"/>
    <cellStyle name="Normal 19 2 2 4 3 5" xfId="1472"/>
    <cellStyle name="Normal 19 2 2 4 3 5 2" xfId="3724"/>
    <cellStyle name="Normal 19 2 2 4 3 6" xfId="2598"/>
    <cellStyle name="Normal 19 2 2 4 4" xfId="516"/>
    <cellStyle name="Normal 19 2 2 4 4 2" xfId="1055"/>
    <cellStyle name="Normal 19 2 2 4 4 2 2" xfId="2181"/>
    <cellStyle name="Normal 19 2 2 4 4 2 2 2" xfId="4433"/>
    <cellStyle name="Normal 19 2 2 4 4 2 3" xfId="3307"/>
    <cellStyle name="Normal 19 2 2 4 4 3" xfId="1648"/>
    <cellStyle name="Normal 19 2 2 4 4 3 2" xfId="3900"/>
    <cellStyle name="Normal 19 2 2 4 4 4" xfId="2774"/>
    <cellStyle name="Normal 19 2 2 4 5" xfId="700"/>
    <cellStyle name="Normal 19 2 2 4 5 2" xfId="1233"/>
    <cellStyle name="Normal 19 2 2 4 5 2 2" xfId="2359"/>
    <cellStyle name="Normal 19 2 2 4 5 2 2 2" xfId="4611"/>
    <cellStyle name="Normal 19 2 2 4 5 2 3" xfId="3485"/>
    <cellStyle name="Normal 19 2 2 4 5 3" xfId="1826"/>
    <cellStyle name="Normal 19 2 2 4 5 3 2" xfId="4078"/>
    <cellStyle name="Normal 19 2 2 4 5 4" xfId="2952"/>
    <cellStyle name="Normal 19 2 2 4 6" xfId="877"/>
    <cellStyle name="Normal 19 2 2 4 6 2" xfId="2003"/>
    <cellStyle name="Normal 19 2 2 4 6 2 2" xfId="4255"/>
    <cellStyle name="Normal 19 2 2 4 6 3" xfId="3129"/>
    <cellStyle name="Normal 19 2 2 4 7" xfId="1402"/>
    <cellStyle name="Normal 19 2 2 4 7 2" xfId="2528"/>
    <cellStyle name="Normal 19 2 2 4 7 2 2" xfId="4780"/>
    <cellStyle name="Normal 19 2 2 4 7 3" xfId="3654"/>
    <cellStyle name="Normal 19 2 2 4 8" xfId="1470"/>
    <cellStyle name="Normal 19 2 2 4 8 2" xfId="3722"/>
    <cellStyle name="Normal 19 2 2 4 9" xfId="2596"/>
    <cellStyle name="Normal 19 2 2 5" xfId="250"/>
    <cellStyle name="Normal 19 2 2 5 2" xfId="519"/>
    <cellStyle name="Normal 19 2 2 5 2 2" xfId="1058"/>
    <cellStyle name="Normal 19 2 2 5 2 2 2" xfId="2184"/>
    <cellStyle name="Normal 19 2 2 5 2 2 2 2" xfId="4436"/>
    <cellStyle name="Normal 19 2 2 5 2 2 3" xfId="3310"/>
    <cellStyle name="Normal 19 2 2 5 2 3" xfId="1651"/>
    <cellStyle name="Normal 19 2 2 5 2 3 2" xfId="3903"/>
    <cellStyle name="Normal 19 2 2 5 2 4" xfId="2777"/>
    <cellStyle name="Normal 19 2 2 5 3" xfId="703"/>
    <cellStyle name="Normal 19 2 2 5 3 2" xfId="1236"/>
    <cellStyle name="Normal 19 2 2 5 3 2 2" xfId="2362"/>
    <cellStyle name="Normal 19 2 2 5 3 2 2 2" xfId="4614"/>
    <cellStyle name="Normal 19 2 2 5 3 2 3" xfId="3488"/>
    <cellStyle name="Normal 19 2 2 5 3 3" xfId="1829"/>
    <cellStyle name="Normal 19 2 2 5 3 3 2" xfId="4081"/>
    <cellStyle name="Normal 19 2 2 5 3 4" xfId="2955"/>
    <cellStyle name="Normal 19 2 2 5 4" xfId="880"/>
    <cellStyle name="Normal 19 2 2 5 4 2" xfId="2006"/>
    <cellStyle name="Normal 19 2 2 5 4 2 2" xfId="4258"/>
    <cellStyle name="Normal 19 2 2 5 4 3" xfId="3132"/>
    <cellStyle name="Normal 19 2 2 5 5" xfId="1473"/>
    <cellStyle name="Normal 19 2 2 5 5 2" xfId="3725"/>
    <cellStyle name="Normal 19 2 2 5 6" xfId="2599"/>
    <cellStyle name="Normal 19 2 2 6" xfId="251"/>
    <cellStyle name="Normal 19 2 2 6 2" xfId="520"/>
    <cellStyle name="Normal 19 2 2 6 2 2" xfId="1059"/>
    <cellStyle name="Normal 19 2 2 6 2 2 2" xfId="2185"/>
    <cellStyle name="Normal 19 2 2 6 2 2 2 2" xfId="4437"/>
    <cellStyle name="Normal 19 2 2 6 2 2 3" xfId="3311"/>
    <cellStyle name="Normal 19 2 2 6 2 3" xfId="1652"/>
    <cellStyle name="Normal 19 2 2 6 2 3 2" xfId="3904"/>
    <cellStyle name="Normal 19 2 2 6 2 4" xfId="2778"/>
    <cellStyle name="Normal 19 2 2 6 3" xfId="704"/>
    <cellStyle name="Normal 19 2 2 6 3 2" xfId="1237"/>
    <cellStyle name="Normal 19 2 2 6 3 2 2" xfId="2363"/>
    <cellStyle name="Normal 19 2 2 6 3 2 2 2" xfId="4615"/>
    <cellStyle name="Normal 19 2 2 6 3 2 3" xfId="3489"/>
    <cellStyle name="Normal 19 2 2 6 3 3" xfId="1830"/>
    <cellStyle name="Normal 19 2 2 6 3 3 2" xfId="4082"/>
    <cellStyle name="Normal 19 2 2 6 3 4" xfId="2956"/>
    <cellStyle name="Normal 19 2 2 6 4" xfId="881"/>
    <cellStyle name="Normal 19 2 2 6 4 2" xfId="2007"/>
    <cellStyle name="Normal 19 2 2 6 4 2 2" xfId="4259"/>
    <cellStyle name="Normal 19 2 2 6 4 3" xfId="3133"/>
    <cellStyle name="Normal 19 2 2 6 5" xfId="1474"/>
    <cellStyle name="Normal 19 2 2 6 5 2" xfId="3726"/>
    <cellStyle name="Normal 19 2 2 6 6" xfId="2600"/>
    <cellStyle name="Normal 19 2 2 7" xfId="506"/>
    <cellStyle name="Normal 19 2 2 7 2" xfId="1045"/>
    <cellStyle name="Normal 19 2 2 7 2 2" xfId="2171"/>
    <cellStyle name="Normal 19 2 2 7 2 2 2" xfId="4423"/>
    <cellStyle name="Normal 19 2 2 7 2 3" xfId="3297"/>
    <cellStyle name="Normal 19 2 2 7 3" xfId="1638"/>
    <cellStyle name="Normal 19 2 2 7 3 2" xfId="3890"/>
    <cellStyle name="Normal 19 2 2 7 4" xfId="2764"/>
    <cellStyle name="Normal 19 2 2 8" xfId="690"/>
    <cellStyle name="Normal 19 2 2 8 2" xfId="1223"/>
    <cellStyle name="Normal 19 2 2 8 2 2" xfId="2349"/>
    <cellStyle name="Normal 19 2 2 8 2 2 2" xfId="4601"/>
    <cellStyle name="Normal 19 2 2 8 2 3" xfId="3475"/>
    <cellStyle name="Normal 19 2 2 8 3" xfId="1816"/>
    <cellStyle name="Normal 19 2 2 8 3 2" xfId="4068"/>
    <cellStyle name="Normal 19 2 2 8 4" xfId="2942"/>
    <cellStyle name="Normal 19 2 2 9" xfId="867"/>
    <cellStyle name="Normal 19 2 2 9 2" xfId="1993"/>
    <cellStyle name="Normal 19 2 2 9 2 2" xfId="4245"/>
    <cellStyle name="Normal 19 2 2 9 3" xfId="3119"/>
    <cellStyle name="Normal 19 2 3" xfId="252"/>
    <cellStyle name="Normal 19 2 3 10" xfId="2601"/>
    <cellStyle name="Normal 19 2 3 2" xfId="253"/>
    <cellStyle name="Normal 19 2 3 2 2" xfId="254"/>
    <cellStyle name="Normal 19 2 3 2 2 2" xfId="523"/>
    <cellStyle name="Normal 19 2 3 2 2 2 2" xfId="1062"/>
    <cellStyle name="Normal 19 2 3 2 2 2 2 2" xfId="2188"/>
    <cellStyle name="Normal 19 2 3 2 2 2 2 2 2" xfId="4440"/>
    <cellStyle name="Normal 19 2 3 2 2 2 2 3" xfId="3314"/>
    <cellStyle name="Normal 19 2 3 2 2 2 3" xfId="1655"/>
    <cellStyle name="Normal 19 2 3 2 2 2 3 2" xfId="3907"/>
    <cellStyle name="Normal 19 2 3 2 2 2 4" xfId="2781"/>
    <cellStyle name="Normal 19 2 3 2 2 3" xfId="707"/>
    <cellStyle name="Normal 19 2 3 2 2 3 2" xfId="1240"/>
    <cellStyle name="Normal 19 2 3 2 2 3 2 2" xfId="2366"/>
    <cellStyle name="Normal 19 2 3 2 2 3 2 2 2" xfId="4618"/>
    <cellStyle name="Normal 19 2 3 2 2 3 2 3" xfId="3492"/>
    <cellStyle name="Normal 19 2 3 2 2 3 3" xfId="1833"/>
    <cellStyle name="Normal 19 2 3 2 2 3 3 2" xfId="4085"/>
    <cellStyle name="Normal 19 2 3 2 2 3 4" xfId="2959"/>
    <cellStyle name="Normal 19 2 3 2 2 4" xfId="884"/>
    <cellStyle name="Normal 19 2 3 2 2 4 2" xfId="2010"/>
    <cellStyle name="Normal 19 2 3 2 2 4 2 2" xfId="4262"/>
    <cellStyle name="Normal 19 2 3 2 2 4 3" xfId="3136"/>
    <cellStyle name="Normal 19 2 3 2 2 5" xfId="1477"/>
    <cellStyle name="Normal 19 2 3 2 2 5 2" xfId="3729"/>
    <cellStyle name="Normal 19 2 3 2 2 6" xfId="2603"/>
    <cellStyle name="Normal 19 2 3 2 3" xfId="255"/>
    <cellStyle name="Normal 19 2 3 2 3 2" xfId="524"/>
    <cellStyle name="Normal 19 2 3 2 3 2 2" xfId="1063"/>
    <cellStyle name="Normal 19 2 3 2 3 2 2 2" xfId="2189"/>
    <cellStyle name="Normal 19 2 3 2 3 2 2 2 2" xfId="4441"/>
    <cellStyle name="Normal 19 2 3 2 3 2 2 3" xfId="3315"/>
    <cellStyle name="Normal 19 2 3 2 3 2 3" xfId="1656"/>
    <cellStyle name="Normal 19 2 3 2 3 2 3 2" xfId="3908"/>
    <cellStyle name="Normal 19 2 3 2 3 2 4" xfId="2782"/>
    <cellStyle name="Normal 19 2 3 2 3 3" xfId="708"/>
    <cellStyle name="Normal 19 2 3 2 3 3 2" xfId="1241"/>
    <cellStyle name="Normal 19 2 3 2 3 3 2 2" xfId="2367"/>
    <cellStyle name="Normal 19 2 3 2 3 3 2 2 2" xfId="4619"/>
    <cellStyle name="Normal 19 2 3 2 3 3 2 3" xfId="3493"/>
    <cellStyle name="Normal 19 2 3 2 3 3 3" xfId="1834"/>
    <cellStyle name="Normal 19 2 3 2 3 3 3 2" xfId="4086"/>
    <cellStyle name="Normal 19 2 3 2 3 3 4" xfId="2960"/>
    <cellStyle name="Normal 19 2 3 2 3 4" xfId="885"/>
    <cellStyle name="Normal 19 2 3 2 3 4 2" xfId="2011"/>
    <cellStyle name="Normal 19 2 3 2 3 4 2 2" xfId="4263"/>
    <cellStyle name="Normal 19 2 3 2 3 4 3" xfId="3137"/>
    <cellStyle name="Normal 19 2 3 2 3 5" xfId="1478"/>
    <cellStyle name="Normal 19 2 3 2 3 5 2" xfId="3730"/>
    <cellStyle name="Normal 19 2 3 2 3 6" xfId="2604"/>
    <cellStyle name="Normal 19 2 3 2 4" xfId="522"/>
    <cellStyle name="Normal 19 2 3 2 4 2" xfId="1061"/>
    <cellStyle name="Normal 19 2 3 2 4 2 2" xfId="2187"/>
    <cellStyle name="Normal 19 2 3 2 4 2 2 2" xfId="4439"/>
    <cellStyle name="Normal 19 2 3 2 4 2 3" xfId="3313"/>
    <cellStyle name="Normal 19 2 3 2 4 3" xfId="1654"/>
    <cellStyle name="Normal 19 2 3 2 4 3 2" xfId="3906"/>
    <cellStyle name="Normal 19 2 3 2 4 4" xfId="2780"/>
    <cellStyle name="Normal 19 2 3 2 5" xfId="706"/>
    <cellStyle name="Normal 19 2 3 2 5 2" xfId="1239"/>
    <cellStyle name="Normal 19 2 3 2 5 2 2" xfId="2365"/>
    <cellStyle name="Normal 19 2 3 2 5 2 2 2" xfId="4617"/>
    <cellStyle name="Normal 19 2 3 2 5 2 3" xfId="3491"/>
    <cellStyle name="Normal 19 2 3 2 5 3" xfId="1832"/>
    <cellStyle name="Normal 19 2 3 2 5 3 2" xfId="4084"/>
    <cellStyle name="Normal 19 2 3 2 5 4" xfId="2958"/>
    <cellStyle name="Normal 19 2 3 2 6" xfId="883"/>
    <cellStyle name="Normal 19 2 3 2 6 2" xfId="2009"/>
    <cellStyle name="Normal 19 2 3 2 6 2 2" xfId="4261"/>
    <cellStyle name="Normal 19 2 3 2 6 3" xfId="3135"/>
    <cellStyle name="Normal 19 2 3 2 7" xfId="1404"/>
    <cellStyle name="Normal 19 2 3 2 7 2" xfId="2530"/>
    <cellStyle name="Normal 19 2 3 2 7 2 2" xfId="4782"/>
    <cellStyle name="Normal 19 2 3 2 7 3" xfId="3656"/>
    <cellStyle name="Normal 19 2 3 2 8" xfId="1476"/>
    <cellStyle name="Normal 19 2 3 2 8 2" xfId="3728"/>
    <cellStyle name="Normal 19 2 3 2 9" xfId="2602"/>
    <cellStyle name="Normal 19 2 3 3" xfId="256"/>
    <cellStyle name="Normal 19 2 3 3 2" xfId="525"/>
    <cellStyle name="Normal 19 2 3 3 2 2" xfId="1064"/>
    <cellStyle name="Normal 19 2 3 3 2 2 2" xfId="2190"/>
    <cellStyle name="Normal 19 2 3 3 2 2 2 2" xfId="4442"/>
    <cellStyle name="Normal 19 2 3 3 2 2 3" xfId="3316"/>
    <cellStyle name="Normal 19 2 3 3 2 3" xfId="1657"/>
    <cellStyle name="Normal 19 2 3 3 2 3 2" xfId="3909"/>
    <cellStyle name="Normal 19 2 3 3 2 4" xfId="2783"/>
    <cellStyle name="Normal 19 2 3 3 3" xfId="709"/>
    <cellStyle name="Normal 19 2 3 3 3 2" xfId="1242"/>
    <cellStyle name="Normal 19 2 3 3 3 2 2" xfId="2368"/>
    <cellStyle name="Normal 19 2 3 3 3 2 2 2" xfId="4620"/>
    <cellStyle name="Normal 19 2 3 3 3 2 3" xfId="3494"/>
    <cellStyle name="Normal 19 2 3 3 3 3" xfId="1835"/>
    <cellStyle name="Normal 19 2 3 3 3 3 2" xfId="4087"/>
    <cellStyle name="Normal 19 2 3 3 3 4" xfId="2961"/>
    <cellStyle name="Normal 19 2 3 3 4" xfId="886"/>
    <cellStyle name="Normal 19 2 3 3 4 2" xfId="2012"/>
    <cellStyle name="Normal 19 2 3 3 4 2 2" xfId="4264"/>
    <cellStyle name="Normal 19 2 3 3 4 3" xfId="3138"/>
    <cellStyle name="Normal 19 2 3 3 5" xfId="1479"/>
    <cellStyle name="Normal 19 2 3 3 5 2" xfId="3731"/>
    <cellStyle name="Normal 19 2 3 3 6" xfId="2605"/>
    <cellStyle name="Normal 19 2 3 4" xfId="257"/>
    <cellStyle name="Normal 19 2 3 4 2" xfId="526"/>
    <cellStyle name="Normal 19 2 3 4 2 2" xfId="1065"/>
    <cellStyle name="Normal 19 2 3 4 2 2 2" xfId="2191"/>
    <cellStyle name="Normal 19 2 3 4 2 2 2 2" xfId="4443"/>
    <cellStyle name="Normal 19 2 3 4 2 2 3" xfId="3317"/>
    <cellStyle name="Normal 19 2 3 4 2 3" xfId="1658"/>
    <cellStyle name="Normal 19 2 3 4 2 3 2" xfId="3910"/>
    <cellStyle name="Normal 19 2 3 4 2 4" xfId="2784"/>
    <cellStyle name="Normal 19 2 3 4 3" xfId="710"/>
    <cellStyle name="Normal 19 2 3 4 3 2" xfId="1243"/>
    <cellStyle name="Normal 19 2 3 4 3 2 2" xfId="2369"/>
    <cellStyle name="Normal 19 2 3 4 3 2 2 2" xfId="4621"/>
    <cellStyle name="Normal 19 2 3 4 3 2 3" xfId="3495"/>
    <cellStyle name="Normal 19 2 3 4 3 3" xfId="1836"/>
    <cellStyle name="Normal 19 2 3 4 3 3 2" xfId="4088"/>
    <cellStyle name="Normal 19 2 3 4 3 4" xfId="2962"/>
    <cellStyle name="Normal 19 2 3 4 4" xfId="887"/>
    <cellStyle name="Normal 19 2 3 4 4 2" xfId="2013"/>
    <cellStyle name="Normal 19 2 3 4 4 2 2" xfId="4265"/>
    <cellStyle name="Normal 19 2 3 4 4 3" xfId="3139"/>
    <cellStyle name="Normal 19 2 3 4 5" xfId="1480"/>
    <cellStyle name="Normal 19 2 3 4 5 2" xfId="3732"/>
    <cellStyle name="Normal 19 2 3 4 6" xfId="2606"/>
    <cellStyle name="Normal 19 2 3 5" xfId="521"/>
    <cellStyle name="Normal 19 2 3 5 2" xfId="1060"/>
    <cellStyle name="Normal 19 2 3 5 2 2" xfId="2186"/>
    <cellStyle name="Normal 19 2 3 5 2 2 2" xfId="4438"/>
    <cellStyle name="Normal 19 2 3 5 2 3" xfId="3312"/>
    <cellStyle name="Normal 19 2 3 5 3" xfId="1653"/>
    <cellStyle name="Normal 19 2 3 5 3 2" xfId="3905"/>
    <cellStyle name="Normal 19 2 3 5 4" xfId="2779"/>
    <cellStyle name="Normal 19 2 3 6" xfId="705"/>
    <cellStyle name="Normal 19 2 3 6 2" xfId="1238"/>
    <cellStyle name="Normal 19 2 3 6 2 2" xfId="2364"/>
    <cellStyle name="Normal 19 2 3 6 2 2 2" xfId="4616"/>
    <cellStyle name="Normal 19 2 3 6 2 3" xfId="3490"/>
    <cellStyle name="Normal 19 2 3 6 3" xfId="1831"/>
    <cellStyle name="Normal 19 2 3 6 3 2" xfId="4083"/>
    <cellStyle name="Normal 19 2 3 6 4" xfId="2957"/>
    <cellStyle name="Normal 19 2 3 7" xfId="882"/>
    <cellStyle name="Normal 19 2 3 7 2" xfId="2008"/>
    <cellStyle name="Normal 19 2 3 7 2 2" xfId="4260"/>
    <cellStyle name="Normal 19 2 3 7 3" xfId="3134"/>
    <cellStyle name="Normal 19 2 3 8" xfId="1403"/>
    <cellStyle name="Normal 19 2 3 8 2" xfId="2529"/>
    <cellStyle name="Normal 19 2 3 8 2 2" xfId="4781"/>
    <cellStyle name="Normal 19 2 3 8 3" xfId="3655"/>
    <cellStyle name="Normal 19 2 3 9" xfId="1475"/>
    <cellStyle name="Normal 19 2 3 9 2" xfId="3727"/>
    <cellStyle name="Normal 19 2 4" xfId="258"/>
    <cellStyle name="Normal 19 2 4 2" xfId="259"/>
    <cellStyle name="Normal 19 2 4 2 2" xfId="528"/>
    <cellStyle name="Normal 19 2 4 2 2 2" xfId="1067"/>
    <cellStyle name="Normal 19 2 4 2 2 2 2" xfId="2193"/>
    <cellStyle name="Normal 19 2 4 2 2 2 2 2" xfId="4445"/>
    <cellStyle name="Normal 19 2 4 2 2 2 3" xfId="3319"/>
    <cellStyle name="Normal 19 2 4 2 2 3" xfId="1660"/>
    <cellStyle name="Normal 19 2 4 2 2 3 2" xfId="3912"/>
    <cellStyle name="Normal 19 2 4 2 2 4" xfId="2786"/>
    <cellStyle name="Normal 19 2 4 2 3" xfId="712"/>
    <cellStyle name="Normal 19 2 4 2 3 2" xfId="1245"/>
    <cellStyle name="Normal 19 2 4 2 3 2 2" xfId="2371"/>
    <cellStyle name="Normal 19 2 4 2 3 2 2 2" xfId="4623"/>
    <cellStyle name="Normal 19 2 4 2 3 2 3" xfId="3497"/>
    <cellStyle name="Normal 19 2 4 2 3 3" xfId="1838"/>
    <cellStyle name="Normal 19 2 4 2 3 3 2" xfId="4090"/>
    <cellStyle name="Normal 19 2 4 2 3 4" xfId="2964"/>
    <cellStyle name="Normal 19 2 4 2 4" xfId="889"/>
    <cellStyle name="Normal 19 2 4 2 4 2" xfId="2015"/>
    <cellStyle name="Normal 19 2 4 2 4 2 2" xfId="4267"/>
    <cellStyle name="Normal 19 2 4 2 4 3" xfId="3141"/>
    <cellStyle name="Normal 19 2 4 2 5" xfId="1482"/>
    <cellStyle name="Normal 19 2 4 2 5 2" xfId="3734"/>
    <cellStyle name="Normal 19 2 4 2 6" xfId="2608"/>
    <cellStyle name="Normal 19 2 4 3" xfId="260"/>
    <cellStyle name="Normal 19 2 4 3 2" xfId="529"/>
    <cellStyle name="Normal 19 2 4 3 2 2" xfId="1068"/>
    <cellStyle name="Normal 19 2 4 3 2 2 2" xfId="2194"/>
    <cellStyle name="Normal 19 2 4 3 2 2 2 2" xfId="4446"/>
    <cellStyle name="Normal 19 2 4 3 2 2 3" xfId="3320"/>
    <cellStyle name="Normal 19 2 4 3 2 3" xfId="1661"/>
    <cellStyle name="Normal 19 2 4 3 2 3 2" xfId="3913"/>
    <cellStyle name="Normal 19 2 4 3 2 4" xfId="2787"/>
    <cellStyle name="Normal 19 2 4 3 3" xfId="713"/>
    <cellStyle name="Normal 19 2 4 3 3 2" xfId="1246"/>
    <cellStyle name="Normal 19 2 4 3 3 2 2" xfId="2372"/>
    <cellStyle name="Normal 19 2 4 3 3 2 2 2" xfId="4624"/>
    <cellStyle name="Normal 19 2 4 3 3 2 3" xfId="3498"/>
    <cellStyle name="Normal 19 2 4 3 3 3" xfId="1839"/>
    <cellStyle name="Normal 19 2 4 3 3 3 2" xfId="4091"/>
    <cellStyle name="Normal 19 2 4 3 3 4" xfId="2965"/>
    <cellStyle name="Normal 19 2 4 3 4" xfId="890"/>
    <cellStyle name="Normal 19 2 4 3 4 2" xfId="2016"/>
    <cellStyle name="Normal 19 2 4 3 4 2 2" xfId="4268"/>
    <cellStyle name="Normal 19 2 4 3 4 3" xfId="3142"/>
    <cellStyle name="Normal 19 2 4 3 5" xfId="1483"/>
    <cellStyle name="Normal 19 2 4 3 5 2" xfId="3735"/>
    <cellStyle name="Normal 19 2 4 3 6" xfId="2609"/>
    <cellStyle name="Normal 19 2 4 4" xfId="527"/>
    <cellStyle name="Normal 19 2 4 4 2" xfId="1066"/>
    <cellStyle name="Normal 19 2 4 4 2 2" xfId="2192"/>
    <cellStyle name="Normal 19 2 4 4 2 2 2" xfId="4444"/>
    <cellStyle name="Normal 19 2 4 4 2 3" xfId="3318"/>
    <cellStyle name="Normal 19 2 4 4 3" xfId="1659"/>
    <cellStyle name="Normal 19 2 4 4 3 2" xfId="3911"/>
    <cellStyle name="Normal 19 2 4 4 4" xfId="2785"/>
    <cellStyle name="Normal 19 2 4 5" xfId="711"/>
    <cellStyle name="Normal 19 2 4 5 2" xfId="1244"/>
    <cellStyle name="Normal 19 2 4 5 2 2" xfId="2370"/>
    <cellStyle name="Normal 19 2 4 5 2 2 2" xfId="4622"/>
    <cellStyle name="Normal 19 2 4 5 2 3" xfId="3496"/>
    <cellStyle name="Normal 19 2 4 5 3" xfId="1837"/>
    <cellStyle name="Normal 19 2 4 5 3 2" xfId="4089"/>
    <cellStyle name="Normal 19 2 4 5 4" xfId="2963"/>
    <cellStyle name="Normal 19 2 4 6" xfId="888"/>
    <cellStyle name="Normal 19 2 4 6 2" xfId="2014"/>
    <cellStyle name="Normal 19 2 4 6 2 2" xfId="4266"/>
    <cellStyle name="Normal 19 2 4 6 3" xfId="3140"/>
    <cellStyle name="Normal 19 2 4 7" xfId="1405"/>
    <cellStyle name="Normal 19 2 4 7 2" xfId="2531"/>
    <cellStyle name="Normal 19 2 4 7 2 2" xfId="4783"/>
    <cellStyle name="Normal 19 2 4 7 3" xfId="3657"/>
    <cellStyle name="Normal 19 2 4 8" xfId="1481"/>
    <cellStyle name="Normal 19 2 4 8 2" xfId="3733"/>
    <cellStyle name="Normal 19 2 4 9" xfId="2607"/>
    <cellStyle name="Normal 19 2 5" xfId="261"/>
    <cellStyle name="Normal 19 2 5 2" xfId="262"/>
    <cellStyle name="Normal 19 2 5 2 2" xfId="531"/>
    <cellStyle name="Normal 19 2 5 2 2 2" xfId="1070"/>
    <cellStyle name="Normal 19 2 5 2 2 2 2" xfId="2196"/>
    <cellStyle name="Normal 19 2 5 2 2 2 2 2" xfId="4448"/>
    <cellStyle name="Normal 19 2 5 2 2 2 3" xfId="3322"/>
    <cellStyle name="Normal 19 2 5 2 2 3" xfId="1663"/>
    <cellStyle name="Normal 19 2 5 2 2 3 2" xfId="3915"/>
    <cellStyle name="Normal 19 2 5 2 2 4" xfId="2789"/>
    <cellStyle name="Normal 19 2 5 2 3" xfId="715"/>
    <cellStyle name="Normal 19 2 5 2 3 2" xfId="1248"/>
    <cellStyle name="Normal 19 2 5 2 3 2 2" xfId="2374"/>
    <cellStyle name="Normal 19 2 5 2 3 2 2 2" xfId="4626"/>
    <cellStyle name="Normal 19 2 5 2 3 2 3" xfId="3500"/>
    <cellStyle name="Normal 19 2 5 2 3 3" xfId="1841"/>
    <cellStyle name="Normal 19 2 5 2 3 3 2" xfId="4093"/>
    <cellStyle name="Normal 19 2 5 2 3 4" xfId="2967"/>
    <cellStyle name="Normal 19 2 5 2 4" xfId="892"/>
    <cellStyle name="Normal 19 2 5 2 4 2" xfId="2018"/>
    <cellStyle name="Normal 19 2 5 2 4 2 2" xfId="4270"/>
    <cellStyle name="Normal 19 2 5 2 4 3" xfId="3144"/>
    <cellStyle name="Normal 19 2 5 2 5" xfId="1485"/>
    <cellStyle name="Normal 19 2 5 2 5 2" xfId="3737"/>
    <cellStyle name="Normal 19 2 5 2 6" xfId="2611"/>
    <cellStyle name="Normal 19 2 5 3" xfId="263"/>
    <cellStyle name="Normal 19 2 5 3 2" xfId="532"/>
    <cellStyle name="Normal 19 2 5 3 2 2" xfId="1071"/>
    <cellStyle name="Normal 19 2 5 3 2 2 2" xfId="2197"/>
    <cellStyle name="Normal 19 2 5 3 2 2 2 2" xfId="4449"/>
    <cellStyle name="Normal 19 2 5 3 2 2 3" xfId="3323"/>
    <cellStyle name="Normal 19 2 5 3 2 3" xfId="1664"/>
    <cellStyle name="Normal 19 2 5 3 2 3 2" xfId="3916"/>
    <cellStyle name="Normal 19 2 5 3 2 4" xfId="2790"/>
    <cellStyle name="Normal 19 2 5 3 3" xfId="716"/>
    <cellStyle name="Normal 19 2 5 3 3 2" xfId="1249"/>
    <cellStyle name="Normal 19 2 5 3 3 2 2" xfId="2375"/>
    <cellStyle name="Normal 19 2 5 3 3 2 2 2" xfId="4627"/>
    <cellStyle name="Normal 19 2 5 3 3 2 3" xfId="3501"/>
    <cellStyle name="Normal 19 2 5 3 3 3" xfId="1842"/>
    <cellStyle name="Normal 19 2 5 3 3 3 2" xfId="4094"/>
    <cellStyle name="Normal 19 2 5 3 3 4" xfId="2968"/>
    <cellStyle name="Normal 19 2 5 3 4" xfId="893"/>
    <cellStyle name="Normal 19 2 5 3 4 2" xfId="2019"/>
    <cellStyle name="Normal 19 2 5 3 4 2 2" xfId="4271"/>
    <cellStyle name="Normal 19 2 5 3 4 3" xfId="3145"/>
    <cellStyle name="Normal 19 2 5 3 5" xfId="1486"/>
    <cellStyle name="Normal 19 2 5 3 5 2" xfId="3738"/>
    <cellStyle name="Normal 19 2 5 3 6" xfId="2612"/>
    <cellStyle name="Normal 19 2 5 4" xfId="530"/>
    <cellStyle name="Normal 19 2 5 4 2" xfId="1069"/>
    <cellStyle name="Normal 19 2 5 4 2 2" xfId="2195"/>
    <cellStyle name="Normal 19 2 5 4 2 2 2" xfId="4447"/>
    <cellStyle name="Normal 19 2 5 4 2 3" xfId="3321"/>
    <cellStyle name="Normal 19 2 5 4 3" xfId="1662"/>
    <cellStyle name="Normal 19 2 5 4 3 2" xfId="3914"/>
    <cellStyle name="Normal 19 2 5 4 4" xfId="2788"/>
    <cellStyle name="Normal 19 2 5 5" xfId="714"/>
    <cellStyle name="Normal 19 2 5 5 2" xfId="1247"/>
    <cellStyle name="Normal 19 2 5 5 2 2" xfId="2373"/>
    <cellStyle name="Normal 19 2 5 5 2 2 2" xfId="4625"/>
    <cellStyle name="Normal 19 2 5 5 2 3" xfId="3499"/>
    <cellStyle name="Normal 19 2 5 5 3" xfId="1840"/>
    <cellStyle name="Normal 19 2 5 5 3 2" xfId="4092"/>
    <cellStyle name="Normal 19 2 5 5 4" xfId="2966"/>
    <cellStyle name="Normal 19 2 5 6" xfId="891"/>
    <cellStyle name="Normal 19 2 5 6 2" xfId="2017"/>
    <cellStyle name="Normal 19 2 5 6 2 2" xfId="4269"/>
    <cellStyle name="Normal 19 2 5 6 3" xfId="3143"/>
    <cellStyle name="Normal 19 2 5 7" xfId="1406"/>
    <cellStyle name="Normal 19 2 5 7 2" xfId="2532"/>
    <cellStyle name="Normal 19 2 5 7 2 2" xfId="4784"/>
    <cellStyle name="Normal 19 2 5 7 3" xfId="3658"/>
    <cellStyle name="Normal 19 2 5 8" xfId="1484"/>
    <cellStyle name="Normal 19 2 5 8 2" xfId="3736"/>
    <cellStyle name="Normal 19 2 5 9" xfId="2610"/>
    <cellStyle name="Normal 19 2 6" xfId="264"/>
    <cellStyle name="Normal 19 2 6 2" xfId="533"/>
    <cellStyle name="Normal 19 2 6 2 2" xfId="1072"/>
    <cellStyle name="Normal 19 2 6 2 2 2" xfId="2198"/>
    <cellStyle name="Normal 19 2 6 2 2 2 2" xfId="4450"/>
    <cellStyle name="Normal 19 2 6 2 2 3" xfId="3324"/>
    <cellStyle name="Normal 19 2 6 2 3" xfId="1665"/>
    <cellStyle name="Normal 19 2 6 2 3 2" xfId="3917"/>
    <cellStyle name="Normal 19 2 6 2 4" xfId="2791"/>
    <cellStyle name="Normal 19 2 6 3" xfId="717"/>
    <cellStyle name="Normal 19 2 6 3 2" xfId="1250"/>
    <cellStyle name="Normal 19 2 6 3 2 2" xfId="2376"/>
    <cellStyle name="Normal 19 2 6 3 2 2 2" xfId="4628"/>
    <cellStyle name="Normal 19 2 6 3 2 3" xfId="3502"/>
    <cellStyle name="Normal 19 2 6 3 3" xfId="1843"/>
    <cellStyle name="Normal 19 2 6 3 3 2" xfId="4095"/>
    <cellStyle name="Normal 19 2 6 3 4" xfId="2969"/>
    <cellStyle name="Normal 19 2 6 4" xfId="894"/>
    <cellStyle name="Normal 19 2 6 4 2" xfId="2020"/>
    <cellStyle name="Normal 19 2 6 4 2 2" xfId="4272"/>
    <cellStyle name="Normal 19 2 6 4 3" xfId="3146"/>
    <cellStyle name="Normal 19 2 6 5" xfId="1487"/>
    <cellStyle name="Normal 19 2 6 5 2" xfId="3739"/>
    <cellStyle name="Normal 19 2 6 6" xfId="2613"/>
    <cellStyle name="Normal 19 2 7" xfId="265"/>
    <cellStyle name="Normal 19 2 7 2" xfId="534"/>
    <cellStyle name="Normal 19 2 7 2 2" xfId="1073"/>
    <cellStyle name="Normal 19 2 7 2 2 2" xfId="2199"/>
    <cellStyle name="Normal 19 2 7 2 2 2 2" xfId="4451"/>
    <cellStyle name="Normal 19 2 7 2 2 3" xfId="3325"/>
    <cellStyle name="Normal 19 2 7 2 3" xfId="1666"/>
    <cellStyle name="Normal 19 2 7 2 3 2" xfId="3918"/>
    <cellStyle name="Normal 19 2 7 2 4" xfId="2792"/>
    <cellStyle name="Normal 19 2 7 3" xfId="718"/>
    <cellStyle name="Normal 19 2 7 3 2" xfId="1251"/>
    <cellStyle name="Normal 19 2 7 3 2 2" xfId="2377"/>
    <cellStyle name="Normal 19 2 7 3 2 2 2" xfId="4629"/>
    <cellStyle name="Normal 19 2 7 3 2 3" xfId="3503"/>
    <cellStyle name="Normal 19 2 7 3 3" xfId="1844"/>
    <cellStyle name="Normal 19 2 7 3 3 2" xfId="4096"/>
    <cellStyle name="Normal 19 2 7 3 4" xfId="2970"/>
    <cellStyle name="Normal 19 2 7 4" xfId="895"/>
    <cellStyle name="Normal 19 2 7 4 2" xfId="2021"/>
    <cellStyle name="Normal 19 2 7 4 2 2" xfId="4273"/>
    <cellStyle name="Normal 19 2 7 4 3" xfId="3147"/>
    <cellStyle name="Normal 19 2 7 5" xfId="1488"/>
    <cellStyle name="Normal 19 2 7 5 2" xfId="3740"/>
    <cellStyle name="Normal 19 2 7 6" xfId="2614"/>
    <cellStyle name="Normal 19 2 8" xfId="505"/>
    <cellStyle name="Normal 19 2 8 2" xfId="1044"/>
    <cellStyle name="Normal 19 2 8 2 2" xfId="2170"/>
    <cellStyle name="Normal 19 2 8 2 2 2" xfId="4422"/>
    <cellStyle name="Normal 19 2 8 2 3" xfId="3296"/>
    <cellStyle name="Normal 19 2 8 3" xfId="1637"/>
    <cellStyle name="Normal 19 2 8 3 2" xfId="3889"/>
    <cellStyle name="Normal 19 2 8 4" xfId="2763"/>
    <cellStyle name="Normal 19 2 9" xfId="689"/>
    <cellStyle name="Normal 19 2 9 2" xfId="1222"/>
    <cellStyle name="Normal 19 2 9 2 2" xfId="2348"/>
    <cellStyle name="Normal 19 2 9 2 2 2" xfId="4600"/>
    <cellStyle name="Normal 19 2 9 2 3" xfId="3474"/>
    <cellStyle name="Normal 19 2 9 3" xfId="1815"/>
    <cellStyle name="Normal 19 2 9 3 2" xfId="4067"/>
    <cellStyle name="Normal 19 2 9 4" xfId="2941"/>
    <cellStyle name="Normal 19 3" xfId="266"/>
    <cellStyle name="Normal 19 3 10" xfId="2615"/>
    <cellStyle name="Normal 19 3 2" xfId="267"/>
    <cellStyle name="Normal 19 3 2 2" xfId="268"/>
    <cellStyle name="Normal 19 3 2 2 2" xfId="537"/>
    <cellStyle name="Normal 19 3 2 2 2 2" xfId="1076"/>
    <cellStyle name="Normal 19 3 2 2 2 2 2" xfId="2202"/>
    <cellStyle name="Normal 19 3 2 2 2 2 2 2" xfId="4454"/>
    <cellStyle name="Normal 19 3 2 2 2 2 3" xfId="3328"/>
    <cellStyle name="Normal 19 3 2 2 2 3" xfId="1669"/>
    <cellStyle name="Normal 19 3 2 2 2 3 2" xfId="3921"/>
    <cellStyle name="Normal 19 3 2 2 2 4" xfId="2795"/>
    <cellStyle name="Normal 19 3 2 2 3" xfId="721"/>
    <cellStyle name="Normal 19 3 2 2 3 2" xfId="1254"/>
    <cellStyle name="Normal 19 3 2 2 3 2 2" xfId="2380"/>
    <cellStyle name="Normal 19 3 2 2 3 2 2 2" xfId="4632"/>
    <cellStyle name="Normal 19 3 2 2 3 2 3" xfId="3506"/>
    <cellStyle name="Normal 19 3 2 2 3 3" xfId="1847"/>
    <cellStyle name="Normal 19 3 2 2 3 3 2" xfId="4099"/>
    <cellStyle name="Normal 19 3 2 2 3 4" xfId="2973"/>
    <cellStyle name="Normal 19 3 2 2 4" xfId="898"/>
    <cellStyle name="Normal 19 3 2 2 4 2" xfId="2024"/>
    <cellStyle name="Normal 19 3 2 2 4 2 2" xfId="4276"/>
    <cellStyle name="Normal 19 3 2 2 4 3" xfId="3150"/>
    <cellStyle name="Normal 19 3 2 2 5" xfId="1491"/>
    <cellStyle name="Normal 19 3 2 2 5 2" xfId="3743"/>
    <cellStyle name="Normal 19 3 2 2 6" xfId="2617"/>
    <cellStyle name="Normal 19 3 2 3" xfId="269"/>
    <cellStyle name="Normal 19 3 2 3 2" xfId="538"/>
    <cellStyle name="Normal 19 3 2 3 2 2" xfId="1077"/>
    <cellStyle name="Normal 19 3 2 3 2 2 2" xfId="2203"/>
    <cellStyle name="Normal 19 3 2 3 2 2 2 2" xfId="4455"/>
    <cellStyle name="Normal 19 3 2 3 2 2 3" xfId="3329"/>
    <cellStyle name="Normal 19 3 2 3 2 3" xfId="1670"/>
    <cellStyle name="Normal 19 3 2 3 2 3 2" xfId="3922"/>
    <cellStyle name="Normal 19 3 2 3 2 4" xfId="2796"/>
    <cellStyle name="Normal 19 3 2 3 3" xfId="722"/>
    <cellStyle name="Normal 19 3 2 3 3 2" xfId="1255"/>
    <cellStyle name="Normal 19 3 2 3 3 2 2" xfId="2381"/>
    <cellStyle name="Normal 19 3 2 3 3 2 2 2" xfId="4633"/>
    <cellStyle name="Normal 19 3 2 3 3 2 3" xfId="3507"/>
    <cellStyle name="Normal 19 3 2 3 3 3" xfId="1848"/>
    <cellStyle name="Normal 19 3 2 3 3 3 2" xfId="4100"/>
    <cellStyle name="Normal 19 3 2 3 3 4" xfId="2974"/>
    <cellStyle name="Normal 19 3 2 3 4" xfId="899"/>
    <cellStyle name="Normal 19 3 2 3 4 2" xfId="2025"/>
    <cellStyle name="Normal 19 3 2 3 4 2 2" xfId="4277"/>
    <cellStyle name="Normal 19 3 2 3 4 3" xfId="3151"/>
    <cellStyle name="Normal 19 3 2 3 5" xfId="1492"/>
    <cellStyle name="Normal 19 3 2 3 5 2" xfId="3744"/>
    <cellStyle name="Normal 19 3 2 3 6" xfId="2618"/>
    <cellStyle name="Normal 19 3 2 4" xfId="536"/>
    <cellStyle name="Normal 19 3 2 4 2" xfId="1075"/>
    <cellStyle name="Normal 19 3 2 4 2 2" xfId="2201"/>
    <cellStyle name="Normal 19 3 2 4 2 2 2" xfId="4453"/>
    <cellStyle name="Normal 19 3 2 4 2 3" xfId="3327"/>
    <cellStyle name="Normal 19 3 2 4 3" xfId="1668"/>
    <cellStyle name="Normal 19 3 2 4 3 2" xfId="3920"/>
    <cellStyle name="Normal 19 3 2 4 4" xfId="2794"/>
    <cellStyle name="Normal 19 3 2 5" xfId="720"/>
    <cellStyle name="Normal 19 3 2 5 2" xfId="1253"/>
    <cellStyle name="Normal 19 3 2 5 2 2" xfId="2379"/>
    <cellStyle name="Normal 19 3 2 5 2 2 2" xfId="4631"/>
    <cellStyle name="Normal 19 3 2 5 2 3" xfId="3505"/>
    <cellStyle name="Normal 19 3 2 5 3" xfId="1846"/>
    <cellStyle name="Normal 19 3 2 5 3 2" xfId="4098"/>
    <cellStyle name="Normal 19 3 2 5 4" xfId="2972"/>
    <cellStyle name="Normal 19 3 2 6" xfId="897"/>
    <cellStyle name="Normal 19 3 2 6 2" xfId="2023"/>
    <cellStyle name="Normal 19 3 2 6 2 2" xfId="4275"/>
    <cellStyle name="Normal 19 3 2 6 3" xfId="3149"/>
    <cellStyle name="Normal 19 3 2 7" xfId="1408"/>
    <cellStyle name="Normal 19 3 2 7 2" xfId="2534"/>
    <cellStyle name="Normal 19 3 2 7 2 2" xfId="4786"/>
    <cellStyle name="Normal 19 3 2 7 3" xfId="3660"/>
    <cellStyle name="Normal 19 3 2 8" xfId="1490"/>
    <cellStyle name="Normal 19 3 2 8 2" xfId="3742"/>
    <cellStyle name="Normal 19 3 2 9" xfId="2616"/>
    <cellStyle name="Normal 19 3 3" xfId="270"/>
    <cellStyle name="Normal 19 3 3 2" xfId="539"/>
    <cellStyle name="Normal 19 3 3 2 2" xfId="1078"/>
    <cellStyle name="Normal 19 3 3 2 2 2" xfId="2204"/>
    <cellStyle name="Normal 19 3 3 2 2 2 2" xfId="4456"/>
    <cellStyle name="Normal 19 3 3 2 2 3" xfId="3330"/>
    <cellStyle name="Normal 19 3 3 2 3" xfId="1671"/>
    <cellStyle name="Normal 19 3 3 2 3 2" xfId="3923"/>
    <cellStyle name="Normal 19 3 3 2 4" xfId="2797"/>
    <cellStyle name="Normal 19 3 3 3" xfId="723"/>
    <cellStyle name="Normal 19 3 3 3 2" xfId="1256"/>
    <cellStyle name="Normal 19 3 3 3 2 2" xfId="2382"/>
    <cellStyle name="Normal 19 3 3 3 2 2 2" xfId="4634"/>
    <cellStyle name="Normal 19 3 3 3 2 3" xfId="3508"/>
    <cellStyle name="Normal 19 3 3 3 3" xfId="1849"/>
    <cellStyle name="Normal 19 3 3 3 3 2" xfId="4101"/>
    <cellStyle name="Normal 19 3 3 3 4" xfId="2975"/>
    <cellStyle name="Normal 19 3 3 4" xfId="900"/>
    <cellStyle name="Normal 19 3 3 4 2" xfId="2026"/>
    <cellStyle name="Normal 19 3 3 4 2 2" xfId="4278"/>
    <cellStyle name="Normal 19 3 3 4 3" xfId="3152"/>
    <cellStyle name="Normal 19 3 3 5" xfId="1493"/>
    <cellStyle name="Normal 19 3 3 5 2" xfId="3745"/>
    <cellStyle name="Normal 19 3 3 6" xfId="2619"/>
    <cellStyle name="Normal 19 3 4" xfId="271"/>
    <cellStyle name="Normal 19 3 4 2" xfId="540"/>
    <cellStyle name="Normal 19 3 4 2 2" xfId="1079"/>
    <cellStyle name="Normal 19 3 4 2 2 2" xfId="2205"/>
    <cellStyle name="Normal 19 3 4 2 2 2 2" xfId="4457"/>
    <cellStyle name="Normal 19 3 4 2 2 3" xfId="3331"/>
    <cellStyle name="Normal 19 3 4 2 3" xfId="1672"/>
    <cellStyle name="Normal 19 3 4 2 3 2" xfId="3924"/>
    <cellStyle name="Normal 19 3 4 2 4" xfId="2798"/>
    <cellStyle name="Normal 19 3 4 3" xfId="724"/>
    <cellStyle name="Normal 19 3 4 3 2" xfId="1257"/>
    <cellStyle name="Normal 19 3 4 3 2 2" xfId="2383"/>
    <cellStyle name="Normal 19 3 4 3 2 2 2" xfId="4635"/>
    <cellStyle name="Normal 19 3 4 3 2 3" xfId="3509"/>
    <cellStyle name="Normal 19 3 4 3 3" xfId="1850"/>
    <cellStyle name="Normal 19 3 4 3 3 2" xfId="4102"/>
    <cellStyle name="Normal 19 3 4 3 4" xfId="2976"/>
    <cellStyle name="Normal 19 3 4 4" xfId="901"/>
    <cellStyle name="Normal 19 3 4 4 2" xfId="2027"/>
    <cellStyle name="Normal 19 3 4 4 2 2" xfId="4279"/>
    <cellStyle name="Normal 19 3 4 4 3" xfId="3153"/>
    <cellStyle name="Normal 19 3 4 5" xfId="1494"/>
    <cellStyle name="Normal 19 3 4 5 2" xfId="3746"/>
    <cellStyle name="Normal 19 3 4 6" xfId="2620"/>
    <cellStyle name="Normal 19 3 5" xfId="535"/>
    <cellStyle name="Normal 19 3 5 2" xfId="1074"/>
    <cellStyle name="Normal 19 3 5 2 2" xfId="2200"/>
    <cellStyle name="Normal 19 3 5 2 2 2" xfId="4452"/>
    <cellStyle name="Normal 19 3 5 2 3" xfId="3326"/>
    <cellStyle name="Normal 19 3 5 3" xfId="1667"/>
    <cellStyle name="Normal 19 3 5 3 2" xfId="3919"/>
    <cellStyle name="Normal 19 3 5 4" xfId="2793"/>
    <cellStyle name="Normal 19 3 6" xfId="719"/>
    <cellStyle name="Normal 19 3 6 2" xfId="1252"/>
    <cellStyle name="Normal 19 3 6 2 2" xfId="2378"/>
    <cellStyle name="Normal 19 3 6 2 2 2" xfId="4630"/>
    <cellStyle name="Normal 19 3 6 2 3" xfId="3504"/>
    <cellStyle name="Normal 19 3 6 3" xfId="1845"/>
    <cellStyle name="Normal 19 3 6 3 2" xfId="4097"/>
    <cellStyle name="Normal 19 3 6 4" xfId="2971"/>
    <cellStyle name="Normal 19 3 7" xfId="896"/>
    <cellStyle name="Normal 19 3 7 2" xfId="2022"/>
    <cellStyle name="Normal 19 3 7 2 2" xfId="4274"/>
    <cellStyle name="Normal 19 3 7 3" xfId="3148"/>
    <cellStyle name="Normal 19 3 8" xfId="1407"/>
    <cellStyle name="Normal 19 3 8 2" xfId="2533"/>
    <cellStyle name="Normal 19 3 8 2 2" xfId="4785"/>
    <cellStyle name="Normal 19 3 8 3" xfId="3659"/>
    <cellStyle name="Normal 19 3 9" xfId="1489"/>
    <cellStyle name="Normal 19 3 9 2" xfId="3741"/>
    <cellStyle name="Normal 19 4" xfId="272"/>
    <cellStyle name="Normal 19 4 2" xfId="273"/>
    <cellStyle name="Normal 19 4 2 2" xfId="542"/>
    <cellStyle name="Normal 19 4 2 2 2" xfId="1081"/>
    <cellStyle name="Normal 19 4 2 2 2 2" xfId="2207"/>
    <cellStyle name="Normal 19 4 2 2 2 2 2" xfId="4459"/>
    <cellStyle name="Normal 19 4 2 2 2 3" xfId="3333"/>
    <cellStyle name="Normal 19 4 2 2 3" xfId="1674"/>
    <cellStyle name="Normal 19 4 2 2 3 2" xfId="3926"/>
    <cellStyle name="Normal 19 4 2 2 4" xfId="2800"/>
    <cellStyle name="Normal 19 4 2 3" xfId="726"/>
    <cellStyle name="Normal 19 4 2 3 2" xfId="1259"/>
    <cellStyle name="Normal 19 4 2 3 2 2" xfId="2385"/>
    <cellStyle name="Normal 19 4 2 3 2 2 2" xfId="4637"/>
    <cellStyle name="Normal 19 4 2 3 2 3" xfId="3511"/>
    <cellStyle name="Normal 19 4 2 3 3" xfId="1852"/>
    <cellStyle name="Normal 19 4 2 3 3 2" xfId="4104"/>
    <cellStyle name="Normal 19 4 2 3 4" xfId="2978"/>
    <cellStyle name="Normal 19 4 2 4" xfId="903"/>
    <cellStyle name="Normal 19 4 2 4 2" xfId="2029"/>
    <cellStyle name="Normal 19 4 2 4 2 2" xfId="4281"/>
    <cellStyle name="Normal 19 4 2 4 3" xfId="3155"/>
    <cellStyle name="Normal 19 4 2 5" xfId="1496"/>
    <cellStyle name="Normal 19 4 2 5 2" xfId="3748"/>
    <cellStyle name="Normal 19 4 2 6" xfId="2622"/>
    <cellStyle name="Normal 19 4 3" xfId="274"/>
    <cellStyle name="Normal 19 4 3 2" xfId="543"/>
    <cellStyle name="Normal 19 4 3 2 2" xfId="1082"/>
    <cellStyle name="Normal 19 4 3 2 2 2" xfId="2208"/>
    <cellStyle name="Normal 19 4 3 2 2 2 2" xfId="4460"/>
    <cellStyle name="Normal 19 4 3 2 2 3" xfId="3334"/>
    <cellStyle name="Normal 19 4 3 2 3" xfId="1675"/>
    <cellStyle name="Normal 19 4 3 2 3 2" xfId="3927"/>
    <cellStyle name="Normal 19 4 3 2 4" xfId="2801"/>
    <cellStyle name="Normal 19 4 3 3" xfId="727"/>
    <cellStyle name="Normal 19 4 3 3 2" xfId="1260"/>
    <cellStyle name="Normal 19 4 3 3 2 2" xfId="2386"/>
    <cellStyle name="Normal 19 4 3 3 2 2 2" xfId="4638"/>
    <cellStyle name="Normal 19 4 3 3 2 3" xfId="3512"/>
    <cellStyle name="Normal 19 4 3 3 3" xfId="1853"/>
    <cellStyle name="Normal 19 4 3 3 3 2" xfId="4105"/>
    <cellStyle name="Normal 19 4 3 3 4" xfId="2979"/>
    <cellStyle name="Normal 19 4 3 4" xfId="904"/>
    <cellStyle name="Normal 19 4 3 4 2" xfId="2030"/>
    <cellStyle name="Normal 19 4 3 4 2 2" xfId="4282"/>
    <cellStyle name="Normal 19 4 3 4 3" xfId="3156"/>
    <cellStyle name="Normal 19 4 3 5" xfId="1497"/>
    <cellStyle name="Normal 19 4 3 5 2" xfId="3749"/>
    <cellStyle name="Normal 19 4 3 6" xfId="2623"/>
    <cellStyle name="Normal 19 4 4" xfId="541"/>
    <cellStyle name="Normal 19 4 4 2" xfId="1080"/>
    <cellStyle name="Normal 19 4 4 2 2" xfId="2206"/>
    <cellStyle name="Normal 19 4 4 2 2 2" xfId="4458"/>
    <cellStyle name="Normal 19 4 4 2 3" xfId="3332"/>
    <cellStyle name="Normal 19 4 4 3" xfId="1673"/>
    <cellStyle name="Normal 19 4 4 3 2" xfId="3925"/>
    <cellStyle name="Normal 19 4 4 4" xfId="2799"/>
    <cellStyle name="Normal 19 4 5" xfId="725"/>
    <cellStyle name="Normal 19 4 5 2" xfId="1258"/>
    <cellStyle name="Normal 19 4 5 2 2" xfId="2384"/>
    <cellStyle name="Normal 19 4 5 2 2 2" xfId="4636"/>
    <cellStyle name="Normal 19 4 5 2 3" xfId="3510"/>
    <cellStyle name="Normal 19 4 5 3" xfId="1851"/>
    <cellStyle name="Normal 19 4 5 3 2" xfId="4103"/>
    <cellStyle name="Normal 19 4 5 4" xfId="2977"/>
    <cellStyle name="Normal 19 4 6" xfId="902"/>
    <cellStyle name="Normal 19 4 6 2" xfId="2028"/>
    <cellStyle name="Normal 19 4 6 2 2" xfId="4280"/>
    <cellStyle name="Normal 19 4 6 3" xfId="3154"/>
    <cellStyle name="Normal 19 4 7" xfId="1409"/>
    <cellStyle name="Normal 19 4 7 2" xfId="2535"/>
    <cellStyle name="Normal 19 4 7 2 2" xfId="4787"/>
    <cellStyle name="Normal 19 4 7 3" xfId="3661"/>
    <cellStyle name="Normal 19 4 8" xfId="1495"/>
    <cellStyle name="Normal 19 4 8 2" xfId="3747"/>
    <cellStyle name="Normal 19 4 9" xfId="2621"/>
    <cellStyle name="Normal 19 5" xfId="275"/>
    <cellStyle name="Normal 19 5 2" xfId="276"/>
    <cellStyle name="Normal 19 5 2 2" xfId="545"/>
    <cellStyle name="Normal 19 5 2 2 2" xfId="1084"/>
    <cellStyle name="Normal 19 5 2 2 2 2" xfId="2210"/>
    <cellStyle name="Normal 19 5 2 2 2 2 2" xfId="4462"/>
    <cellStyle name="Normal 19 5 2 2 2 3" xfId="3336"/>
    <cellStyle name="Normal 19 5 2 2 3" xfId="1677"/>
    <cellStyle name="Normal 19 5 2 2 3 2" xfId="3929"/>
    <cellStyle name="Normal 19 5 2 2 4" xfId="2803"/>
    <cellStyle name="Normal 19 5 2 3" xfId="729"/>
    <cellStyle name="Normal 19 5 2 3 2" xfId="1262"/>
    <cellStyle name="Normal 19 5 2 3 2 2" xfId="2388"/>
    <cellStyle name="Normal 19 5 2 3 2 2 2" xfId="4640"/>
    <cellStyle name="Normal 19 5 2 3 2 3" xfId="3514"/>
    <cellStyle name="Normal 19 5 2 3 3" xfId="1855"/>
    <cellStyle name="Normal 19 5 2 3 3 2" xfId="4107"/>
    <cellStyle name="Normal 19 5 2 3 4" xfId="2981"/>
    <cellStyle name="Normal 19 5 2 4" xfId="906"/>
    <cellStyle name="Normal 19 5 2 4 2" xfId="2032"/>
    <cellStyle name="Normal 19 5 2 4 2 2" xfId="4284"/>
    <cellStyle name="Normal 19 5 2 4 3" xfId="3158"/>
    <cellStyle name="Normal 19 5 2 5" xfId="1499"/>
    <cellStyle name="Normal 19 5 2 5 2" xfId="3751"/>
    <cellStyle name="Normal 19 5 2 6" xfId="2625"/>
    <cellStyle name="Normal 19 5 3" xfId="277"/>
    <cellStyle name="Normal 19 5 3 2" xfId="546"/>
    <cellStyle name="Normal 19 5 3 2 2" xfId="1085"/>
    <cellStyle name="Normal 19 5 3 2 2 2" xfId="2211"/>
    <cellStyle name="Normal 19 5 3 2 2 2 2" xfId="4463"/>
    <cellStyle name="Normal 19 5 3 2 2 3" xfId="3337"/>
    <cellStyle name="Normal 19 5 3 2 3" xfId="1678"/>
    <cellStyle name="Normal 19 5 3 2 3 2" xfId="3930"/>
    <cellStyle name="Normal 19 5 3 2 4" xfId="2804"/>
    <cellStyle name="Normal 19 5 3 3" xfId="730"/>
    <cellStyle name="Normal 19 5 3 3 2" xfId="1263"/>
    <cellStyle name="Normal 19 5 3 3 2 2" xfId="2389"/>
    <cellStyle name="Normal 19 5 3 3 2 2 2" xfId="4641"/>
    <cellStyle name="Normal 19 5 3 3 2 3" xfId="3515"/>
    <cellStyle name="Normal 19 5 3 3 3" xfId="1856"/>
    <cellStyle name="Normal 19 5 3 3 3 2" xfId="4108"/>
    <cellStyle name="Normal 19 5 3 3 4" xfId="2982"/>
    <cellStyle name="Normal 19 5 3 4" xfId="907"/>
    <cellStyle name="Normal 19 5 3 4 2" xfId="2033"/>
    <cellStyle name="Normal 19 5 3 4 2 2" xfId="4285"/>
    <cellStyle name="Normal 19 5 3 4 3" xfId="3159"/>
    <cellStyle name="Normal 19 5 3 5" xfId="1500"/>
    <cellStyle name="Normal 19 5 3 5 2" xfId="3752"/>
    <cellStyle name="Normal 19 5 3 6" xfId="2626"/>
    <cellStyle name="Normal 19 5 4" xfId="544"/>
    <cellStyle name="Normal 19 5 4 2" xfId="1083"/>
    <cellStyle name="Normal 19 5 4 2 2" xfId="2209"/>
    <cellStyle name="Normal 19 5 4 2 2 2" xfId="4461"/>
    <cellStyle name="Normal 19 5 4 2 3" xfId="3335"/>
    <cellStyle name="Normal 19 5 4 3" xfId="1676"/>
    <cellStyle name="Normal 19 5 4 3 2" xfId="3928"/>
    <cellStyle name="Normal 19 5 4 4" xfId="2802"/>
    <cellStyle name="Normal 19 5 5" xfId="728"/>
    <cellStyle name="Normal 19 5 5 2" xfId="1261"/>
    <cellStyle name="Normal 19 5 5 2 2" xfId="2387"/>
    <cellStyle name="Normal 19 5 5 2 2 2" xfId="4639"/>
    <cellStyle name="Normal 19 5 5 2 3" xfId="3513"/>
    <cellStyle name="Normal 19 5 5 3" xfId="1854"/>
    <cellStyle name="Normal 19 5 5 3 2" xfId="4106"/>
    <cellStyle name="Normal 19 5 5 4" xfId="2980"/>
    <cellStyle name="Normal 19 5 6" xfId="905"/>
    <cellStyle name="Normal 19 5 6 2" xfId="2031"/>
    <cellStyle name="Normal 19 5 6 2 2" xfId="4283"/>
    <cellStyle name="Normal 19 5 6 3" xfId="3157"/>
    <cellStyle name="Normal 19 5 7" xfId="1410"/>
    <cellStyle name="Normal 19 5 7 2" xfId="2536"/>
    <cellStyle name="Normal 19 5 7 2 2" xfId="4788"/>
    <cellStyle name="Normal 19 5 7 3" xfId="3662"/>
    <cellStyle name="Normal 19 5 8" xfId="1498"/>
    <cellStyle name="Normal 19 5 8 2" xfId="3750"/>
    <cellStyle name="Normal 19 5 9" xfId="2624"/>
    <cellStyle name="Normal 19 6" xfId="278"/>
    <cellStyle name="Normal 19 6 2" xfId="547"/>
    <cellStyle name="Normal 19 6 2 2" xfId="1086"/>
    <cellStyle name="Normal 19 6 2 2 2" xfId="2212"/>
    <cellStyle name="Normal 19 6 2 2 2 2" xfId="4464"/>
    <cellStyle name="Normal 19 6 2 2 3" xfId="3338"/>
    <cellStyle name="Normal 19 6 2 3" xfId="1679"/>
    <cellStyle name="Normal 19 6 2 3 2" xfId="3931"/>
    <cellStyle name="Normal 19 6 2 4" xfId="2805"/>
    <cellStyle name="Normal 19 6 3" xfId="731"/>
    <cellStyle name="Normal 19 6 3 2" xfId="1264"/>
    <cellStyle name="Normal 19 6 3 2 2" xfId="2390"/>
    <cellStyle name="Normal 19 6 3 2 2 2" xfId="4642"/>
    <cellStyle name="Normal 19 6 3 2 3" xfId="3516"/>
    <cellStyle name="Normal 19 6 3 3" xfId="1857"/>
    <cellStyle name="Normal 19 6 3 3 2" xfId="4109"/>
    <cellStyle name="Normal 19 6 3 4" xfId="2983"/>
    <cellStyle name="Normal 19 6 4" xfId="908"/>
    <cellStyle name="Normal 19 6 4 2" xfId="2034"/>
    <cellStyle name="Normal 19 6 4 2 2" xfId="4286"/>
    <cellStyle name="Normal 19 6 4 3" xfId="3160"/>
    <cellStyle name="Normal 19 6 5" xfId="1501"/>
    <cellStyle name="Normal 19 6 5 2" xfId="3753"/>
    <cellStyle name="Normal 19 6 6" xfId="2627"/>
    <cellStyle name="Normal 19 7" xfId="279"/>
    <cellStyle name="Normal 19 7 2" xfId="548"/>
    <cellStyle name="Normal 19 7 2 2" xfId="1087"/>
    <cellStyle name="Normal 19 7 2 2 2" xfId="2213"/>
    <cellStyle name="Normal 19 7 2 2 2 2" xfId="4465"/>
    <cellStyle name="Normal 19 7 2 2 3" xfId="3339"/>
    <cellStyle name="Normal 19 7 2 3" xfId="1680"/>
    <cellStyle name="Normal 19 7 2 3 2" xfId="3932"/>
    <cellStyle name="Normal 19 7 2 4" xfId="2806"/>
    <cellStyle name="Normal 19 7 3" xfId="732"/>
    <cellStyle name="Normal 19 7 3 2" xfId="1265"/>
    <cellStyle name="Normal 19 7 3 2 2" xfId="2391"/>
    <cellStyle name="Normal 19 7 3 2 2 2" xfId="4643"/>
    <cellStyle name="Normal 19 7 3 2 3" xfId="3517"/>
    <cellStyle name="Normal 19 7 3 3" xfId="1858"/>
    <cellStyle name="Normal 19 7 3 3 2" xfId="4110"/>
    <cellStyle name="Normal 19 7 3 4" xfId="2984"/>
    <cellStyle name="Normal 19 7 4" xfId="909"/>
    <cellStyle name="Normal 19 7 4 2" xfId="2035"/>
    <cellStyle name="Normal 19 7 4 2 2" xfId="4287"/>
    <cellStyle name="Normal 19 7 4 3" xfId="3161"/>
    <cellStyle name="Normal 19 7 5" xfId="1502"/>
    <cellStyle name="Normal 19 7 5 2" xfId="3754"/>
    <cellStyle name="Normal 19 7 6" xfId="2628"/>
    <cellStyle name="Normal 19 8" xfId="504"/>
    <cellStyle name="Normal 19 8 2" xfId="1043"/>
    <cellStyle name="Normal 19 8 2 2" xfId="2169"/>
    <cellStyle name="Normal 19 8 2 2 2" xfId="4421"/>
    <cellStyle name="Normal 19 8 2 3" xfId="3295"/>
    <cellStyle name="Normal 19 8 3" xfId="1636"/>
    <cellStyle name="Normal 19 8 3 2" xfId="3888"/>
    <cellStyle name="Normal 19 8 4" xfId="2762"/>
    <cellStyle name="Normal 19 9" xfId="688"/>
    <cellStyle name="Normal 19 9 2" xfId="1221"/>
    <cellStyle name="Normal 19 9 2 2" xfId="2347"/>
    <cellStyle name="Normal 19 9 2 2 2" xfId="4599"/>
    <cellStyle name="Normal 19 9 2 3" xfId="3473"/>
    <cellStyle name="Normal 19 9 3" xfId="1814"/>
    <cellStyle name="Normal 19 9 3 2" xfId="4066"/>
    <cellStyle name="Normal 19 9 4" xfId="2940"/>
    <cellStyle name="Normal 2" xfId="280"/>
    <cellStyle name="Normal 2 4" xfId="281"/>
    <cellStyle name="Normal 2 4 2" xfId="282"/>
    <cellStyle name="Normal 2 4 2 2" xfId="550"/>
    <cellStyle name="Normal 2 4 2 2 2" xfId="1089"/>
    <cellStyle name="Normal 2 4 2 2 2 2" xfId="2215"/>
    <cellStyle name="Normal 2 4 2 2 2 2 2" xfId="4467"/>
    <cellStyle name="Normal 2 4 2 2 2 3" xfId="3341"/>
    <cellStyle name="Normal 2 4 2 2 3" xfId="1682"/>
    <cellStyle name="Normal 2 4 2 2 3 2" xfId="3934"/>
    <cellStyle name="Normal 2 4 2 2 4" xfId="2808"/>
    <cellStyle name="Normal 2 4 2 3" xfId="734"/>
    <cellStyle name="Normal 2 4 2 3 2" xfId="1267"/>
    <cellStyle name="Normal 2 4 2 3 2 2" xfId="2393"/>
    <cellStyle name="Normal 2 4 2 3 2 2 2" xfId="4645"/>
    <cellStyle name="Normal 2 4 2 3 2 3" xfId="3519"/>
    <cellStyle name="Normal 2 4 2 3 3" xfId="1860"/>
    <cellStyle name="Normal 2 4 2 3 3 2" xfId="4112"/>
    <cellStyle name="Normal 2 4 2 3 4" xfId="2986"/>
    <cellStyle name="Normal 2 4 2 4" xfId="911"/>
    <cellStyle name="Normal 2 4 2 4 2" xfId="2037"/>
    <cellStyle name="Normal 2 4 2 4 2 2" xfId="4289"/>
    <cellStyle name="Normal 2 4 2 4 3" xfId="3163"/>
    <cellStyle name="Normal 2 4 2 5" xfId="1504"/>
    <cellStyle name="Normal 2 4 2 5 2" xfId="3756"/>
    <cellStyle name="Normal 2 4 2 6" xfId="2630"/>
    <cellStyle name="Normal 2 4 3" xfId="549"/>
    <cellStyle name="Normal 2 4 3 2" xfId="1088"/>
    <cellStyle name="Normal 2 4 3 2 2" xfId="2214"/>
    <cellStyle name="Normal 2 4 3 2 2 2" xfId="4466"/>
    <cellStyle name="Normal 2 4 3 2 3" xfId="3340"/>
    <cellStyle name="Normal 2 4 3 3" xfId="1681"/>
    <cellStyle name="Normal 2 4 3 3 2" xfId="3933"/>
    <cellStyle name="Normal 2 4 3 4" xfId="2807"/>
    <cellStyle name="Normal 2 4 4" xfId="733"/>
    <cellStyle name="Normal 2 4 4 2" xfId="1266"/>
    <cellStyle name="Normal 2 4 4 2 2" xfId="2392"/>
    <cellStyle name="Normal 2 4 4 2 2 2" xfId="4644"/>
    <cellStyle name="Normal 2 4 4 2 3" xfId="3518"/>
    <cellStyle name="Normal 2 4 4 3" xfId="1859"/>
    <cellStyle name="Normal 2 4 4 3 2" xfId="4111"/>
    <cellStyle name="Normal 2 4 4 4" xfId="2985"/>
    <cellStyle name="Normal 2 4 5" xfId="910"/>
    <cellStyle name="Normal 2 4 5 2" xfId="2036"/>
    <cellStyle name="Normal 2 4 5 2 2" xfId="4288"/>
    <cellStyle name="Normal 2 4 5 3" xfId="3162"/>
    <cellStyle name="Normal 2 4 6" xfId="1411"/>
    <cellStyle name="Normal 2 4 6 2" xfId="2537"/>
    <cellStyle name="Normal 2 4 6 2 2" xfId="4789"/>
    <cellStyle name="Normal 2 4 6 3" xfId="3663"/>
    <cellStyle name="Normal 2 4 7" xfId="1503"/>
    <cellStyle name="Normal 2 4 7 2" xfId="3755"/>
    <cellStyle name="Normal 2 4 8" xfId="2629"/>
    <cellStyle name="Normal 20" xfId="463"/>
    <cellStyle name="Normal 20 2" xfId="1039"/>
    <cellStyle name="Normal 20 2 2" xfId="2165"/>
    <cellStyle name="Normal 20 2 2 2" xfId="4417"/>
    <cellStyle name="Normal 20 2 3" xfId="3291"/>
    <cellStyle name="Normal 20 3" xfId="1632"/>
    <cellStyle name="Normal 20 3 2" xfId="3884"/>
    <cellStyle name="Normal 20 4" xfId="2758"/>
    <cellStyle name="Normal 21" xfId="684"/>
    <cellStyle name="Normal 21 2" xfId="1217"/>
    <cellStyle name="Normal 21 2 2" xfId="2343"/>
    <cellStyle name="Normal 21 2 2 2" xfId="4595"/>
    <cellStyle name="Normal 21 2 3" xfId="3469"/>
    <cellStyle name="Normal 21 3" xfId="1810"/>
    <cellStyle name="Normal 21 3 2" xfId="4062"/>
    <cellStyle name="Normal 21 4" xfId="2936"/>
    <cellStyle name="Normal 3" xfId="283"/>
    <cellStyle name="Normal 3 2" xfId="284"/>
    <cellStyle name="Normal 3 2 10" xfId="2631"/>
    <cellStyle name="Normal 3 2 2" xfId="285"/>
    <cellStyle name="Normal 3 2 2 2" xfId="286"/>
    <cellStyle name="Normal 3 2 2 2 2" xfId="553"/>
    <cellStyle name="Normal 3 2 2 2 2 2" xfId="1092"/>
    <cellStyle name="Normal 3 2 2 2 2 2 2" xfId="2218"/>
    <cellStyle name="Normal 3 2 2 2 2 2 2 2" xfId="4470"/>
    <cellStyle name="Normal 3 2 2 2 2 2 3" xfId="3344"/>
    <cellStyle name="Normal 3 2 2 2 2 3" xfId="1685"/>
    <cellStyle name="Normal 3 2 2 2 2 3 2" xfId="3937"/>
    <cellStyle name="Normal 3 2 2 2 2 4" xfId="2811"/>
    <cellStyle name="Normal 3 2 2 2 3" xfId="737"/>
    <cellStyle name="Normal 3 2 2 2 3 2" xfId="1270"/>
    <cellStyle name="Normal 3 2 2 2 3 2 2" xfId="2396"/>
    <cellStyle name="Normal 3 2 2 2 3 2 2 2" xfId="4648"/>
    <cellStyle name="Normal 3 2 2 2 3 2 3" xfId="3522"/>
    <cellStyle name="Normal 3 2 2 2 3 3" xfId="1863"/>
    <cellStyle name="Normal 3 2 2 2 3 3 2" xfId="4115"/>
    <cellStyle name="Normal 3 2 2 2 3 4" xfId="2989"/>
    <cellStyle name="Normal 3 2 2 2 4" xfId="914"/>
    <cellStyle name="Normal 3 2 2 2 4 2" xfId="2040"/>
    <cellStyle name="Normal 3 2 2 2 4 2 2" xfId="4292"/>
    <cellStyle name="Normal 3 2 2 2 4 3" xfId="3166"/>
    <cellStyle name="Normal 3 2 2 2 5" xfId="1507"/>
    <cellStyle name="Normal 3 2 2 2 5 2" xfId="3759"/>
    <cellStyle name="Normal 3 2 2 2 6" xfId="2633"/>
    <cellStyle name="Normal 3 2 2 3" xfId="287"/>
    <cellStyle name="Normal 3 2 2 3 2" xfId="554"/>
    <cellStyle name="Normal 3 2 2 3 2 2" xfId="1093"/>
    <cellStyle name="Normal 3 2 2 3 2 2 2" xfId="2219"/>
    <cellStyle name="Normal 3 2 2 3 2 2 2 2" xfId="4471"/>
    <cellStyle name="Normal 3 2 2 3 2 2 3" xfId="3345"/>
    <cellStyle name="Normal 3 2 2 3 2 3" xfId="1686"/>
    <cellStyle name="Normal 3 2 2 3 2 3 2" xfId="3938"/>
    <cellStyle name="Normal 3 2 2 3 2 4" xfId="2812"/>
    <cellStyle name="Normal 3 2 2 3 3" xfId="738"/>
    <cellStyle name="Normal 3 2 2 3 3 2" xfId="1271"/>
    <cellStyle name="Normal 3 2 2 3 3 2 2" xfId="2397"/>
    <cellStyle name="Normal 3 2 2 3 3 2 2 2" xfId="4649"/>
    <cellStyle name="Normal 3 2 2 3 3 2 3" xfId="3523"/>
    <cellStyle name="Normal 3 2 2 3 3 3" xfId="1864"/>
    <cellStyle name="Normal 3 2 2 3 3 3 2" xfId="4116"/>
    <cellStyle name="Normal 3 2 2 3 3 4" xfId="2990"/>
    <cellStyle name="Normal 3 2 2 3 4" xfId="915"/>
    <cellStyle name="Normal 3 2 2 3 4 2" xfId="2041"/>
    <cellStyle name="Normal 3 2 2 3 4 2 2" xfId="4293"/>
    <cellStyle name="Normal 3 2 2 3 4 3" xfId="3167"/>
    <cellStyle name="Normal 3 2 2 3 5" xfId="1508"/>
    <cellStyle name="Normal 3 2 2 3 5 2" xfId="3760"/>
    <cellStyle name="Normal 3 2 2 3 6" xfId="2634"/>
    <cellStyle name="Normal 3 2 2 4" xfId="552"/>
    <cellStyle name="Normal 3 2 2 4 2" xfId="1091"/>
    <cellStyle name="Normal 3 2 2 4 2 2" xfId="2217"/>
    <cellStyle name="Normal 3 2 2 4 2 2 2" xfId="4469"/>
    <cellStyle name="Normal 3 2 2 4 2 3" xfId="3343"/>
    <cellStyle name="Normal 3 2 2 4 3" xfId="1684"/>
    <cellStyle name="Normal 3 2 2 4 3 2" xfId="3936"/>
    <cellStyle name="Normal 3 2 2 4 4" xfId="2810"/>
    <cellStyle name="Normal 3 2 2 5" xfId="736"/>
    <cellStyle name="Normal 3 2 2 5 2" xfId="1269"/>
    <cellStyle name="Normal 3 2 2 5 2 2" xfId="2395"/>
    <cellStyle name="Normal 3 2 2 5 2 2 2" xfId="4647"/>
    <cellStyle name="Normal 3 2 2 5 2 3" xfId="3521"/>
    <cellStyle name="Normal 3 2 2 5 3" xfId="1862"/>
    <cellStyle name="Normal 3 2 2 5 3 2" xfId="4114"/>
    <cellStyle name="Normal 3 2 2 5 4" xfId="2988"/>
    <cellStyle name="Normal 3 2 2 6" xfId="913"/>
    <cellStyle name="Normal 3 2 2 6 2" xfId="2039"/>
    <cellStyle name="Normal 3 2 2 6 2 2" xfId="4291"/>
    <cellStyle name="Normal 3 2 2 6 3" xfId="3165"/>
    <cellStyle name="Normal 3 2 2 7" xfId="1413"/>
    <cellStyle name="Normal 3 2 2 7 2" xfId="2539"/>
    <cellStyle name="Normal 3 2 2 7 2 2" xfId="4791"/>
    <cellStyle name="Normal 3 2 2 7 3" xfId="3665"/>
    <cellStyle name="Normal 3 2 2 8" xfId="1506"/>
    <cellStyle name="Normal 3 2 2 8 2" xfId="3758"/>
    <cellStyle name="Normal 3 2 2 9" xfId="2632"/>
    <cellStyle name="Normal 3 2 3" xfId="288"/>
    <cellStyle name="Normal 3 2 3 2" xfId="555"/>
    <cellStyle name="Normal 3 2 3 2 2" xfId="1094"/>
    <cellStyle name="Normal 3 2 3 2 2 2" xfId="2220"/>
    <cellStyle name="Normal 3 2 3 2 2 2 2" xfId="4472"/>
    <cellStyle name="Normal 3 2 3 2 2 3" xfId="3346"/>
    <cellStyle name="Normal 3 2 3 2 3" xfId="1687"/>
    <cellStyle name="Normal 3 2 3 2 3 2" xfId="3939"/>
    <cellStyle name="Normal 3 2 3 2 4" xfId="2813"/>
    <cellStyle name="Normal 3 2 3 3" xfId="739"/>
    <cellStyle name="Normal 3 2 3 3 2" xfId="1272"/>
    <cellStyle name="Normal 3 2 3 3 2 2" xfId="2398"/>
    <cellStyle name="Normal 3 2 3 3 2 2 2" xfId="4650"/>
    <cellStyle name="Normal 3 2 3 3 2 3" xfId="3524"/>
    <cellStyle name="Normal 3 2 3 3 3" xfId="1865"/>
    <cellStyle name="Normal 3 2 3 3 3 2" xfId="4117"/>
    <cellStyle name="Normal 3 2 3 3 4" xfId="2991"/>
    <cellStyle name="Normal 3 2 3 4" xfId="916"/>
    <cellStyle name="Normal 3 2 3 4 2" xfId="2042"/>
    <cellStyle name="Normal 3 2 3 4 2 2" xfId="4294"/>
    <cellStyle name="Normal 3 2 3 4 3" xfId="3168"/>
    <cellStyle name="Normal 3 2 3 5" xfId="1509"/>
    <cellStyle name="Normal 3 2 3 5 2" xfId="3761"/>
    <cellStyle name="Normal 3 2 3 6" xfId="2635"/>
    <cellStyle name="Normal 3 2 4" xfId="289"/>
    <cellStyle name="Normal 3 2 4 2" xfId="556"/>
    <cellStyle name="Normal 3 2 4 2 2" xfId="1095"/>
    <cellStyle name="Normal 3 2 4 2 2 2" xfId="2221"/>
    <cellStyle name="Normal 3 2 4 2 2 2 2" xfId="4473"/>
    <cellStyle name="Normal 3 2 4 2 2 3" xfId="3347"/>
    <cellStyle name="Normal 3 2 4 2 3" xfId="1688"/>
    <cellStyle name="Normal 3 2 4 2 3 2" xfId="3940"/>
    <cellStyle name="Normal 3 2 4 2 4" xfId="2814"/>
    <cellStyle name="Normal 3 2 4 3" xfId="740"/>
    <cellStyle name="Normal 3 2 4 3 2" xfId="1273"/>
    <cellStyle name="Normal 3 2 4 3 2 2" xfId="2399"/>
    <cellStyle name="Normal 3 2 4 3 2 2 2" xfId="4651"/>
    <cellStyle name="Normal 3 2 4 3 2 3" xfId="3525"/>
    <cellStyle name="Normal 3 2 4 3 3" xfId="1866"/>
    <cellStyle name="Normal 3 2 4 3 3 2" xfId="4118"/>
    <cellStyle name="Normal 3 2 4 3 4" xfId="2992"/>
    <cellStyle name="Normal 3 2 4 4" xfId="917"/>
    <cellStyle name="Normal 3 2 4 4 2" xfId="2043"/>
    <cellStyle name="Normal 3 2 4 4 2 2" xfId="4295"/>
    <cellStyle name="Normal 3 2 4 4 3" xfId="3169"/>
    <cellStyle name="Normal 3 2 4 5" xfId="1510"/>
    <cellStyle name="Normal 3 2 4 5 2" xfId="3762"/>
    <cellStyle name="Normal 3 2 4 6" xfId="2636"/>
    <cellStyle name="Normal 3 2 5" xfId="551"/>
    <cellStyle name="Normal 3 2 5 2" xfId="1090"/>
    <cellStyle name="Normal 3 2 5 2 2" xfId="2216"/>
    <cellStyle name="Normal 3 2 5 2 2 2" xfId="4468"/>
    <cellStyle name="Normal 3 2 5 2 3" xfId="3342"/>
    <cellStyle name="Normal 3 2 5 3" xfId="1683"/>
    <cellStyle name="Normal 3 2 5 3 2" xfId="3935"/>
    <cellStyle name="Normal 3 2 5 4" xfId="2809"/>
    <cellStyle name="Normal 3 2 6" xfId="735"/>
    <cellStyle name="Normal 3 2 6 2" xfId="1268"/>
    <cellStyle name="Normal 3 2 6 2 2" xfId="2394"/>
    <cellStyle name="Normal 3 2 6 2 2 2" xfId="4646"/>
    <cellStyle name="Normal 3 2 6 2 3" xfId="3520"/>
    <cellStyle name="Normal 3 2 6 3" xfId="1861"/>
    <cellStyle name="Normal 3 2 6 3 2" xfId="4113"/>
    <cellStyle name="Normal 3 2 6 4" xfId="2987"/>
    <cellStyle name="Normal 3 2 7" xfId="912"/>
    <cellStyle name="Normal 3 2 7 2" xfId="2038"/>
    <cellStyle name="Normal 3 2 7 2 2" xfId="4290"/>
    <cellStyle name="Normal 3 2 7 3" xfId="3164"/>
    <cellStyle name="Normal 3 2 8" xfId="1412"/>
    <cellStyle name="Normal 3 2 8 2" xfId="2538"/>
    <cellStyle name="Normal 3 2 8 2 2" xfId="4790"/>
    <cellStyle name="Normal 3 2 8 3" xfId="3664"/>
    <cellStyle name="Normal 3 2 9" xfId="1505"/>
    <cellStyle name="Normal 3 2 9 2" xfId="3757"/>
    <cellStyle name="Normal 3 3" xfId="290"/>
    <cellStyle name="Normal 3 3 2" xfId="291"/>
    <cellStyle name="Normal 3 3 2 2" xfId="558"/>
    <cellStyle name="Normal 3 3 2 2 2" xfId="1097"/>
    <cellStyle name="Normal 3 3 2 2 2 2" xfId="2223"/>
    <cellStyle name="Normal 3 3 2 2 2 2 2" xfId="4475"/>
    <cellStyle name="Normal 3 3 2 2 2 3" xfId="3349"/>
    <cellStyle name="Normal 3 3 2 2 3" xfId="1690"/>
    <cellStyle name="Normal 3 3 2 2 3 2" xfId="3942"/>
    <cellStyle name="Normal 3 3 2 2 4" xfId="2816"/>
    <cellStyle name="Normal 3 3 2 3" xfId="742"/>
    <cellStyle name="Normal 3 3 2 3 2" xfId="1275"/>
    <cellStyle name="Normal 3 3 2 3 2 2" xfId="2401"/>
    <cellStyle name="Normal 3 3 2 3 2 2 2" xfId="4653"/>
    <cellStyle name="Normal 3 3 2 3 2 3" xfId="3527"/>
    <cellStyle name="Normal 3 3 2 3 3" xfId="1868"/>
    <cellStyle name="Normal 3 3 2 3 3 2" xfId="4120"/>
    <cellStyle name="Normal 3 3 2 3 4" xfId="2994"/>
    <cellStyle name="Normal 3 3 2 4" xfId="919"/>
    <cellStyle name="Normal 3 3 2 4 2" xfId="2045"/>
    <cellStyle name="Normal 3 3 2 4 2 2" xfId="4297"/>
    <cellStyle name="Normal 3 3 2 4 3" xfId="3171"/>
    <cellStyle name="Normal 3 3 2 5" xfId="1512"/>
    <cellStyle name="Normal 3 3 2 5 2" xfId="3764"/>
    <cellStyle name="Normal 3 3 2 6" xfId="2638"/>
    <cellStyle name="Normal 3 3 3" xfId="292"/>
    <cellStyle name="Normal 3 3 3 2" xfId="559"/>
    <cellStyle name="Normal 3 3 3 2 2" xfId="1098"/>
    <cellStyle name="Normal 3 3 3 2 2 2" xfId="2224"/>
    <cellStyle name="Normal 3 3 3 2 2 2 2" xfId="4476"/>
    <cellStyle name="Normal 3 3 3 2 2 3" xfId="3350"/>
    <cellStyle name="Normal 3 3 3 2 3" xfId="1691"/>
    <cellStyle name="Normal 3 3 3 2 3 2" xfId="3943"/>
    <cellStyle name="Normal 3 3 3 2 4" xfId="2817"/>
    <cellStyle name="Normal 3 3 3 3" xfId="743"/>
    <cellStyle name="Normal 3 3 3 3 2" xfId="1276"/>
    <cellStyle name="Normal 3 3 3 3 2 2" xfId="2402"/>
    <cellStyle name="Normal 3 3 3 3 2 2 2" xfId="4654"/>
    <cellStyle name="Normal 3 3 3 3 2 3" xfId="3528"/>
    <cellStyle name="Normal 3 3 3 3 3" xfId="1869"/>
    <cellStyle name="Normal 3 3 3 3 3 2" xfId="4121"/>
    <cellStyle name="Normal 3 3 3 3 4" xfId="2995"/>
    <cellStyle name="Normal 3 3 3 4" xfId="920"/>
    <cellStyle name="Normal 3 3 3 4 2" xfId="2046"/>
    <cellStyle name="Normal 3 3 3 4 2 2" xfId="4298"/>
    <cellStyle name="Normal 3 3 3 4 3" xfId="3172"/>
    <cellStyle name="Normal 3 3 3 5" xfId="1513"/>
    <cellStyle name="Normal 3 3 3 5 2" xfId="3765"/>
    <cellStyle name="Normal 3 3 3 6" xfId="2639"/>
    <cellStyle name="Normal 3 3 4" xfId="557"/>
    <cellStyle name="Normal 3 3 4 2" xfId="1096"/>
    <cellStyle name="Normal 3 3 4 2 2" xfId="2222"/>
    <cellStyle name="Normal 3 3 4 2 2 2" xfId="4474"/>
    <cellStyle name="Normal 3 3 4 2 3" xfId="3348"/>
    <cellStyle name="Normal 3 3 4 3" xfId="1689"/>
    <cellStyle name="Normal 3 3 4 3 2" xfId="3941"/>
    <cellStyle name="Normal 3 3 4 4" xfId="2815"/>
    <cellStyle name="Normal 3 3 5" xfId="741"/>
    <cellStyle name="Normal 3 3 5 2" xfId="1274"/>
    <cellStyle name="Normal 3 3 5 2 2" xfId="2400"/>
    <cellStyle name="Normal 3 3 5 2 2 2" xfId="4652"/>
    <cellStyle name="Normal 3 3 5 2 3" xfId="3526"/>
    <cellStyle name="Normal 3 3 5 3" xfId="1867"/>
    <cellStyle name="Normal 3 3 5 3 2" xfId="4119"/>
    <cellStyle name="Normal 3 3 5 4" xfId="2993"/>
    <cellStyle name="Normal 3 3 6" xfId="918"/>
    <cellStyle name="Normal 3 3 6 2" xfId="2044"/>
    <cellStyle name="Normal 3 3 6 2 2" xfId="4296"/>
    <cellStyle name="Normal 3 3 6 3" xfId="3170"/>
    <cellStyle name="Normal 3 3 7" xfId="1414"/>
    <cellStyle name="Normal 3 3 7 2" xfId="2540"/>
    <cellStyle name="Normal 3 3 7 2 2" xfId="4792"/>
    <cellStyle name="Normal 3 3 7 3" xfId="3666"/>
    <cellStyle name="Normal 3 3 8" xfId="1511"/>
    <cellStyle name="Normal 3 3 8 2" xfId="3763"/>
    <cellStyle name="Normal 3 3 9" xfId="2637"/>
    <cellStyle name="Normal 3 4" xfId="293"/>
    <cellStyle name="Normal 3 4 2" xfId="294"/>
    <cellStyle name="Normal 3 4 2 2" xfId="561"/>
    <cellStyle name="Normal 3 4 2 2 2" xfId="1100"/>
    <cellStyle name="Normal 3 4 2 2 2 2" xfId="2226"/>
    <cellStyle name="Normal 3 4 2 2 2 2 2" xfId="4478"/>
    <cellStyle name="Normal 3 4 2 2 2 3" xfId="3352"/>
    <cellStyle name="Normal 3 4 2 2 3" xfId="1693"/>
    <cellStyle name="Normal 3 4 2 2 3 2" xfId="3945"/>
    <cellStyle name="Normal 3 4 2 2 4" xfId="2819"/>
    <cellStyle name="Normal 3 4 2 3" xfId="745"/>
    <cellStyle name="Normal 3 4 2 3 2" xfId="1278"/>
    <cellStyle name="Normal 3 4 2 3 2 2" xfId="2404"/>
    <cellStyle name="Normal 3 4 2 3 2 2 2" xfId="4656"/>
    <cellStyle name="Normal 3 4 2 3 2 3" xfId="3530"/>
    <cellStyle name="Normal 3 4 2 3 3" xfId="1871"/>
    <cellStyle name="Normal 3 4 2 3 3 2" xfId="4123"/>
    <cellStyle name="Normal 3 4 2 3 4" xfId="2997"/>
    <cellStyle name="Normal 3 4 2 4" xfId="922"/>
    <cellStyle name="Normal 3 4 2 4 2" xfId="2048"/>
    <cellStyle name="Normal 3 4 2 4 2 2" xfId="4300"/>
    <cellStyle name="Normal 3 4 2 4 3" xfId="3174"/>
    <cellStyle name="Normal 3 4 2 5" xfId="1515"/>
    <cellStyle name="Normal 3 4 2 5 2" xfId="3767"/>
    <cellStyle name="Normal 3 4 2 6" xfId="2641"/>
    <cellStyle name="Normal 3 4 3" xfId="295"/>
    <cellStyle name="Normal 3 4 3 2" xfId="562"/>
    <cellStyle name="Normal 3 4 3 2 2" xfId="1101"/>
    <cellStyle name="Normal 3 4 3 2 2 2" xfId="2227"/>
    <cellStyle name="Normal 3 4 3 2 2 2 2" xfId="4479"/>
    <cellStyle name="Normal 3 4 3 2 2 3" xfId="3353"/>
    <cellStyle name="Normal 3 4 3 2 3" xfId="1694"/>
    <cellStyle name="Normal 3 4 3 2 3 2" xfId="3946"/>
    <cellStyle name="Normal 3 4 3 2 4" xfId="2820"/>
    <cellStyle name="Normal 3 4 3 3" xfId="746"/>
    <cellStyle name="Normal 3 4 3 3 2" xfId="1279"/>
    <cellStyle name="Normal 3 4 3 3 2 2" xfId="2405"/>
    <cellStyle name="Normal 3 4 3 3 2 2 2" xfId="4657"/>
    <cellStyle name="Normal 3 4 3 3 2 3" xfId="3531"/>
    <cellStyle name="Normal 3 4 3 3 3" xfId="1872"/>
    <cellStyle name="Normal 3 4 3 3 3 2" xfId="4124"/>
    <cellStyle name="Normal 3 4 3 3 4" xfId="2998"/>
    <cellStyle name="Normal 3 4 3 4" xfId="923"/>
    <cellStyle name="Normal 3 4 3 4 2" xfId="2049"/>
    <cellStyle name="Normal 3 4 3 4 2 2" xfId="4301"/>
    <cellStyle name="Normal 3 4 3 4 3" xfId="3175"/>
    <cellStyle name="Normal 3 4 3 5" xfId="1516"/>
    <cellStyle name="Normal 3 4 3 5 2" xfId="3768"/>
    <cellStyle name="Normal 3 4 3 6" xfId="2642"/>
    <cellStyle name="Normal 3 4 4" xfId="560"/>
    <cellStyle name="Normal 3 4 4 2" xfId="1099"/>
    <cellStyle name="Normal 3 4 4 2 2" xfId="2225"/>
    <cellStyle name="Normal 3 4 4 2 2 2" xfId="4477"/>
    <cellStyle name="Normal 3 4 4 2 3" xfId="3351"/>
    <cellStyle name="Normal 3 4 4 3" xfId="1692"/>
    <cellStyle name="Normal 3 4 4 3 2" xfId="3944"/>
    <cellStyle name="Normal 3 4 4 4" xfId="2818"/>
    <cellStyle name="Normal 3 4 5" xfId="744"/>
    <cellStyle name="Normal 3 4 5 2" xfId="1277"/>
    <cellStyle name="Normal 3 4 5 2 2" xfId="2403"/>
    <cellStyle name="Normal 3 4 5 2 2 2" xfId="4655"/>
    <cellStyle name="Normal 3 4 5 2 3" xfId="3529"/>
    <cellStyle name="Normal 3 4 5 3" xfId="1870"/>
    <cellStyle name="Normal 3 4 5 3 2" xfId="4122"/>
    <cellStyle name="Normal 3 4 5 4" xfId="2996"/>
    <cellStyle name="Normal 3 4 6" xfId="921"/>
    <cellStyle name="Normal 3 4 6 2" xfId="2047"/>
    <cellStyle name="Normal 3 4 6 2 2" xfId="4299"/>
    <cellStyle name="Normal 3 4 6 3" xfId="3173"/>
    <cellStyle name="Normal 3 4 7" xfId="1415"/>
    <cellStyle name="Normal 3 4 7 2" xfId="2541"/>
    <cellStyle name="Normal 3 4 7 2 2" xfId="4793"/>
    <cellStyle name="Normal 3 4 7 3" xfId="3667"/>
    <cellStyle name="Normal 3 4 8" xfId="1514"/>
    <cellStyle name="Normal 3 4 8 2" xfId="3766"/>
    <cellStyle name="Normal 3 4 9" xfId="2640"/>
    <cellStyle name="Normal 3 5" xfId="296"/>
    <cellStyle name="Normal 3 5 2" xfId="297"/>
    <cellStyle name="Normal 3 5 2 2" xfId="564"/>
    <cellStyle name="Normal 3 5 2 2 2" xfId="1103"/>
    <cellStyle name="Normal 3 5 2 2 2 2" xfId="2229"/>
    <cellStyle name="Normal 3 5 2 2 2 2 2" xfId="4481"/>
    <cellStyle name="Normal 3 5 2 2 2 3" xfId="3355"/>
    <cellStyle name="Normal 3 5 2 2 3" xfId="1696"/>
    <cellStyle name="Normal 3 5 2 2 3 2" xfId="3948"/>
    <cellStyle name="Normal 3 5 2 2 4" xfId="2822"/>
    <cellStyle name="Normal 3 5 2 3" xfId="748"/>
    <cellStyle name="Normal 3 5 2 3 2" xfId="1281"/>
    <cellStyle name="Normal 3 5 2 3 2 2" xfId="2407"/>
    <cellStyle name="Normal 3 5 2 3 2 2 2" xfId="4659"/>
    <cellStyle name="Normal 3 5 2 3 2 3" xfId="3533"/>
    <cellStyle name="Normal 3 5 2 3 3" xfId="1874"/>
    <cellStyle name="Normal 3 5 2 3 3 2" xfId="4126"/>
    <cellStyle name="Normal 3 5 2 3 4" xfId="3000"/>
    <cellStyle name="Normal 3 5 2 4" xfId="925"/>
    <cellStyle name="Normal 3 5 2 4 2" xfId="2051"/>
    <cellStyle name="Normal 3 5 2 4 2 2" xfId="4303"/>
    <cellStyle name="Normal 3 5 2 4 3" xfId="3177"/>
    <cellStyle name="Normal 3 5 2 5" xfId="1518"/>
    <cellStyle name="Normal 3 5 2 5 2" xfId="3770"/>
    <cellStyle name="Normal 3 5 2 6" xfId="2644"/>
    <cellStyle name="Normal 3 5 3" xfId="563"/>
    <cellStyle name="Normal 3 5 3 2" xfId="1102"/>
    <cellStyle name="Normal 3 5 3 2 2" xfId="2228"/>
    <cellStyle name="Normal 3 5 3 2 2 2" xfId="4480"/>
    <cellStyle name="Normal 3 5 3 2 3" xfId="3354"/>
    <cellStyle name="Normal 3 5 3 3" xfId="1695"/>
    <cellStyle name="Normal 3 5 3 3 2" xfId="3947"/>
    <cellStyle name="Normal 3 5 3 4" xfId="2821"/>
    <cellStyle name="Normal 3 5 4" xfId="747"/>
    <cellStyle name="Normal 3 5 4 2" xfId="1280"/>
    <cellStyle name="Normal 3 5 4 2 2" xfId="2406"/>
    <cellStyle name="Normal 3 5 4 2 2 2" xfId="4658"/>
    <cellStyle name="Normal 3 5 4 2 3" xfId="3532"/>
    <cellStyle name="Normal 3 5 4 3" xfId="1873"/>
    <cellStyle name="Normal 3 5 4 3 2" xfId="4125"/>
    <cellStyle name="Normal 3 5 4 4" xfId="2999"/>
    <cellStyle name="Normal 3 5 5" xfId="924"/>
    <cellStyle name="Normal 3 5 5 2" xfId="2050"/>
    <cellStyle name="Normal 3 5 5 2 2" xfId="4302"/>
    <cellStyle name="Normal 3 5 5 3" xfId="3176"/>
    <cellStyle name="Normal 3 5 6" xfId="1416"/>
    <cellStyle name="Normal 3 5 6 2" xfId="2542"/>
    <cellStyle name="Normal 3 5 6 2 2" xfId="4794"/>
    <cellStyle name="Normal 3 5 6 3" xfId="3668"/>
    <cellStyle name="Normal 3 5 7" xfId="1517"/>
    <cellStyle name="Normal 3 5 7 2" xfId="3769"/>
    <cellStyle name="Normal 3 5 8" xfId="2643"/>
    <cellStyle name="Normal 3 6" xfId="298"/>
    <cellStyle name="Normal 4" xfId="299"/>
    <cellStyle name="Normal 4 2" xfId="300"/>
    <cellStyle name="Normal 4 2 10" xfId="1519"/>
    <cellStyle name="Normal 4 2 10 2" xfId="3771"/>
    <cellStyle name="Normal 4 2 11" xfId="2645"/>
    <cellStyle name="Normal 4 2 2" xfId="301"/>
    <cellStyle name="Normal 4 2 2 2" xfId="302"/>
    <cellStyle name="Normal 4 2 2 2 2" xfId="567"/>
    <cellStyle name="Normal 4 2 2 2 2 2" xfId="1106"/>
    <cellStyle name="Normal 4 2 2 2 2 2 2" xfId="2232"/>
    <cellStyle name="Normal 4 2 2 2 2 2 2 2" xfId="4484"/>
    <cellStyle name="Normal 4 2 2 2 2 2 3" xfId="3358"/>
    <cellStyle name="Normal 4 2 2 2 2 3" xfId="1699"/>
    <cellStyle name="Normal 4 2 2 2 2 3 2" xfId="3951"/>
    <cellStyle name="Normal 4 2 2 2 2 4" xfId="2825"/>
    <cellStyle name="Normal 4 2 2 2 3" xfId="751"/>
    <cellStyle name="Normal 4 2 2 2 3 2" xfId="1284"/>
    <cellStyle name="Normal 4 2 2 2 3 2 2" xfId="2410"/>
    <cellStyle name="Normal 4 2 2 2 3 2 2 2" xfId="4662"/>
    <cellStyle name="Normal 4 2 2 2 3 2 3" xfId="3536"/>
    <cellStyle name="Normal 4 2 2 2 3 3" xfId="1877"/>
    <cellStyle name="Normal 4 2 2 2 3 3 2" xfId="4129"/>
    <cellStyle name="Normal 4 2 2 2 3 4" xfId="3003"/>
    <cellStyle name="Normal 4 2 2 2 4" xfId="928"/>
    <cellStyle name="Normal 4 2 2 2 4 2" xfId="2054"/>
    <cellStyle name="Normal 4 2 2 2 4 2 2" xfId="4306"/>
    <cellStyle name="Normal 4 2 2 2 4 3" xfId="3180"/>
    <cellStyle name="Normal 4 2 2 2 5" xfId="1521"/>
    <cellStyle name="Normal 4 2 2 2 5 2" xfId="3773"/>
    <cellStyle name="Normal 4 2 2 2 6" xfId="2647"/>
    <cellStyle name="Normal 4 2 2 3" xfId="303"/>
    <cellStyle name="Normal 4 2 2 3 2" xfId="568"/>
    <cellStyle name="Normal 4 2 2 3 2 2" xfId="1107"/>
    <cellStyle name="Normal 4 2 2 3 2 2 2" xfId="2233"/>
    <cellStyle name="Normal 4 2 2 3 2 2 2 2" xfId="4485"/>
    <cellStyle name="Normal 4 2 2 3 2 2 3" xfId="3359"/>
    <cellStyle name="Normal 4 2 2 3 2 3" xfId="1700"/>
    <cellStyle name="Normal 4 2 2 3 2 3 2" xfId="3952"/>
    <cellStyle name="Normal 4 2 2 3 2 4" xfId="2826"/>
    <cellStyle name="Normal 4 2 2 3 3" xfId="752"/>
    <cellStyle name="Normal 4 2 2 3 3 2" xfId="1285"/>
    <cellStyle name="Normal 4 2 2 3 3 2 2" xfId="2411"/>
    <cellStyle name="Normal 4 2 2 3 3 2 2 2" xfId="4663"/>
    <cellStyle name="Normal 4 2 2 3 3 2 3" xfId="3537"/>
    <cellStyle name="Normal 4 2 2 3 3 3" xfId="1878"/>
    <cellStyle name="Normal 4 2 2 3 3 3 2" xfId="4130"/>
    <cellStyle name="Normal 4 2 2 3 3 4" xfId="3004"/>
    <cellStyle name="Normal 4 2 2 3 4" xfId="929"/>
    <cellStyle name="Normal 4 2 2 3 4 2" xfId="2055"/>
    <cellStyle name="Normal 4 2 2 3 4 2 2" xfId="4307"/>
    <cellStyle name="Normal 4 2 2 3 4 3" xfId="3181"/>
    <cellStyle name="Normal 4 2 2 3 5" xfId="1522"/>
    <cellStyle name="Normal 4 2 2 3 5 2" xfId="3774"/>
    <cellStyle name="Normal 4 2 2 3 6" xfId="2648"/>
    <cellStyle name="Normal 4 2 2 4" xfId="566"/>
    <cellStyle name="Normal 4 2 2 4 2" xfId="1105"/>
    <cellStyle name="Normal 4 2 2 4 2 2" xfId="2231"/>
    <cellStyle name="Normal 4 2 2 4 2 2 2" xfId="4483"/>
    <cellStyle name="Normal 4 2 2 4 2 3" xfId="3357"/>
    <cellStyle name="Normal 4 2 2 4 3" xfId="1698"/>
    <cellStyle name="Normal 4 2 2 4 3 2" xfId="3950"/>
    <cellStyle name="Normal 4 2 2 4 4" xfId="2824"/>
    <cellStyle name="Normal 4 2 2 5" xfId="750"/>
    <cellStyle name="Normal 4 2 2 5 2" xfId="1283"/>
    <cellStyle name="Normal 4 2 2 5 2 2" xfId="2409"/>
    <cellStyle name="Normal 4 2 2 5 2 2 2" xfId="4661"/>
    <cellStyle name="Normal 4 2 2 5 2 3" xfId="3535"/>
    <cellStyle name="Normal 4 2 2 5 3" xfId="1876"/>
    <cellStyle name="Normal 4 2 2 5 3 2" xfId="4128"/>
    <cellStyle name="Normal 4 2 2 5 4" xfId="3002"/>
    <cellStyle name="Normal 4 2 2 6" xfId="927"/>
    <cellStyle name="Normal 4 2 2 6 2" xfId="2053"/>
    <cellStyle name="Normal 4 2 2 6 2 2" xfId="4305"/>
    <cellStyle name="Normal 4 2 2 6 3" xfId="3179"/>
    <cellStyle name="Normal 4 2 2 7" xfId="1418"/>
    <cellStyle name="Normal 4 2 2 7 2" xfId="2544"/>
    <cellStyle name="Normal 4 2 2 7 2 2" xfId="4796"/>
    <cellStyle name="Normal 4 2 2 7 3" xfId="3670"/>
    <cellStyle name="Normal 4 2 2 8" xfId="1520"/>
    <cellStyle name="Normal 4 2 2 8 2" xfId="3772"/>
    <cellStyle name="Normal 4 2 2 9" xfId="2646"/>
    <cellStyle name="Normal 4 2 3" xfId="304"/>
    <cellStyle name="Normal 4 2 3 2" xfId="569"/>
    <cellStyle name="Normal 4 2 3 2 2" xfId="1108"/>
    <cellStyle name="Normal 4 2 3 2 2 2" xfId="2234"/>
    <cellStyle name="Normal 4 2 3 2 2 2 2" xfId="4486"/>
    <cellStyle name="Normal 4 2 3 2 2 3" xfId="3360"/>
    <cellStyle name="Normal 4 2 3 2 3" xfId="1701"/>
    <cellStyle name="Normal 4 2 3 2 3 2" xfId="3953"/>
    <cellStyle name="Normal 4 2 3 2 4" xfId="2827"/>
    <cellStyle name="Normal 4 2 3 3" xfId="753"/>
    <cellStyle name="Normal 4 2 3 3 2" xfId="1286"/>
    <cellStyle name="Normal 4 2 3 3 2 2" xfId="2412"/>
    <cellStyle name="Normal 4 2 3 3 2 2 2" xfId="4664"/>
    <cellStyle name="Normal 4 2 3 3 2 3" xfId="3538"/>
    <cellStyle name="Normal 4 2 3 3 3" xfId="1879"/>
    <cellStyle name="Normal 4 2 3 3 3 2" xfId="4131"/>
    <cellStyle name="Normal 4 2 3 3 4" xfId="3005"/>
    <cellStyle name="Normal 4 2 3 4" xfId="930"/>
    <cellStyle name="Normal 4 2 3 4 2" xfId="2056"/>
    <cellStyle name="Normal 4 2 3 4 2 2" xfId="4308"/>
    <cellStyle name="Normal 4 2 3 4 3" xfId="3182"/>
    <cellStyle name="Normal 4 2 3 5" xfId="1523"/>
    <cellStyle name="Normal 4 2 3 5 2" xfId="3775"/>
    <cellStyle name="Normal 4 2 3 6" xfId="2649"/>
    <cellStyle name="Normal 4 2 4" xfId="305"/>
    <cellStyle name="Normal 4 2 4 2" xfId="570"/>
    <cellStyle name="Normal 4 2 4 2 2" xfId="1109"/>
    <cellStyle name="Normal 4 2 4 2 2 2" xfId="2235"/>
    <cellStyle name="Normal 4 2 4 2 2 2 2" xfId="4487"/>
    <cellStyle name="Normal 4 2 4 2 2 3" xfId="3361"/>
    <cellStyle name="Normal 4 2 4 2 3" xfId="1702"/>
    <cellStyle name="Normal 4 2 4 2 3 2" xfId="3954"/>
    <cellStyle name="Normal 4 2 4 2 4" xfId="2828"/>
    <cellStyle name="Normal 4 2 4 3" xfId="754"/>
    <cellStyle name="Normal 4 2 4 3 2" xfId="1287"/>
    <cellStyle name="Normal 4 2 4 3 2 2" xfId="2413"/>
    <cellStyle name="Normal 4 2 4 3 2 2 2" xfId="4665"/>
    <cellStyle name="Normal 4 2 4 3 2 3" xfId="3539"/>
    <cellStyle name="Normal 4 2 4 3 3" xfId="1880"/>
    <cellStyle name="Normal 4 2 4 3 3 2" xfId="4132"/>
    <cellStyle name="Normal 4 2 4 3 4" xfId="3006"/>
    <cellStyle name="Normal 4 2 4 4" xfId="931"/>
    <cellStyle name="Normal 4 2 4 4 2" xfId="2057"/>
    <cellStyle name="Normal 4 2 4 4 2 2" xfId="4309"/>
    <cellStyle name="Normal 4 2 4 4 3" xfId="3183"/>
    <cellStyle name="Normal 4 2 4 5" xfId="1524"/>
    <cellStyle name="Normal 4 2 4 5 2" xfId="3776"/>
    <cellStyle name="Normal 4 2 4 6" xfId="2650"/>
    <cellStyle name="Normal 4 2 5" xfId="306"/>
    <cellStyle name="Normal 4 2 6" xfId="565"/>
    <cellStyle name="Normal 4 2 6 2" xfId="1104"/>
    <cellStyle name="Normal 4 2 6 2 2" xfId="2230"/>
    <cellStyle name="Normal 4 2 6 2 2 2" xfId="4482"/>
    <cellStyle name="Normal 4 2 6 2 3" xfId="3356"/>
    <cellStyle name="Normal 4 2 6 3" xfId="1697"/>
    <cellStyle name="Normal 4 2 6 3 2" xfId="3949"/>
    <cellStyle name="Normal 4 2 6 4" xfId="2823"/>
    <cellStyle name="Normal 4 2 7" xfId="749"/>
    <cellStyle name="Normal 4 2 7 2" xfId="1282"/>
    <cellStyle name="Normal 4 2 7 2 2" xfId="2408"/>
    <cellStyle name="Normal 4 2 7 2 2 2" xfId="4660"/>
    <cellStyle name="Normal 4 2 7 2 3" xfId="3534"/>
    <cellStyle name="Normal 4 2 7 3" xfId="1875"/>
    <cellStyle name="Normal 4 2 7 3 2" xfId="4127"/>
    <cellStyle name="Normal 4 2 7 4" xfId="3001"/>
    <cellStyle name="Normal 4 2 8" xfId="926"/>
    <cellStyle name="Normal 4 2 8 2" xfId="2052"/>
    <cellStyle name="Normal 4 2 8 2 2" xfId="4304"/>
    <cellStyle name="Normal 4 2 8 3" xfId="3178"/>
    <cellStyle name="Normal 4 2 9" xfId="1417"/>
    <cellStyle name="Normal 4 2 9 2" xfId="2543"/>
    <cellStyle name="Normal 4 2 9 2 2" xfId="4795"/>
    <cellStyle name="Normal 4 2 9 3" xfId="3669"/>
    <cellStyle name="Normal 4 3" xfId="307"/>
    <cellStyle name="Normal 4 3 2" xfId="308"/>
    <cellStyle name="Normal 4 3 2 2" xfId="572"/>
    <cellStyle name="Normal 4 3 2 2 2" xfId="1111"/>
    <cellStyle name="Normal 4 3 2 2 2 2" xfId="2237"/>
    <cellStyle name="Normal 4 3 2 2 2 2 2" xfId="4489"/>
    <cellStyle name="Normal 4 3 2 2 2 3" xfId="3363"/>
    <cellStyle name="Normal 4 3 2 2 3" xfId="1704"/>
    <cellStyle name="Normal 4 3 2 2 3 2" xfId="3956"/>
    <cellStyle name="Normal 4 3 2 2 4" xfId="2830"/>
    <cellStyle name="Normal 4 3 2 3" xfId="756"/>
    <cellStyle name="Normal 4 3 2 3 2" xfId="1289"/>
    <cellStyle name="Normal 4 3 2 3 2 2" xfId="2415"/>
    <cellStyle name="Normal 4 3 2 3 2 2 2" xfId="4667"/>
    <cellStyle name="Normal 4 3 2 3 2 3" xfId="3541"/>
    <cellStyle name="Normal 4 3 2 3 3" xfId="1882"/>
    <cellStyle name="Normal 4 3 2 3 3 2" xfId="4134"/>
    <cellStyle name="Normal 4 3 2 3 4" xfId="3008"/>
    <cellStyle name="Normal 4 3 2 4" xfId="933"/>
    <cellStyle name="Normal 4 3 2 4 2" xfId="2059"/>
    <cellStyle name="Normal 4 3 2 4 2 2" xfId="4311"/>
    <cellStyle name="Normal 4 3 2 4 3" xfId="3185"/>
    <cellStyle name="Normal 4 3 2 5" xfId="1526"/>
    <cellStyle name="Normal 4 3 2 5 2" xfId="3778"/>
    <cellStyle name="Normal 4 3 2 6" xfId="2652"/>
    <cellStyle name="Normal 4 3 3" xfId="309"/>
    <cellStyle name="Normal 4 3 3 2" xfId="573"/>
    <cellStyle name="Normal 4 3 3 2 2" xfId="1112"/>
    <cellStyle name="Normal 4 3 3 2 2 2" xfId="2238"/>
    <cellStyle name="Normal 4 3 3 2 2 2 2" xfId="4490"/>
    <cellStyle name="Normal 4 3 3 2 2 3" xfId="3364"/>
    <cellStyle name="Normal 4 3 3 2 3" xfId="1705"/>
    <cellStyle name="Normal 4 3 3 2 3 2" xfId="3957"/>
    <cellStyle name="Normal 4 3 3 2 4" xfId="2831"/>
    <cellStyle name="Normal 4 3 3 3" xfId="757"/>
    <cellStyle name="Normal 4 3 3 3 2" xfId="1290"/>
    <cellStyle name="Normal 4 3 3 3 2 2" xfId="2416"/>
    <cellStyle name="Normal 4 3 3 3 2 2 2" xfId="4668"/>
    <cellStyle name="Normal 4 3 3 3 2 3" xfId="3542"/>
    <cellStyle name="Normal 4 3 3 3 3" xfId="1883"/>
    <cellStyle name="Normal 4 3 3 3 3 2" xfId="4135"/>
    <cellStyle name="Normal 4 3 3 3 4" xfId="3009"/>
    <cellStyle name="Normal 4 3 3 4" xfId="934"/>
    <cellStyle name="Normal 4 3 3 4 2" xfId="2060"/>
    <cellStyle name="Normal 4 3 3 4 2 2" xfId="4312"/>
    <cellStyle name="Normal 4 3 3 4 3" xfId="3186"/>
    <cellStyle name="Normal 4 3 3 5" xfId="1527"/>
    <cellStyle name="Normal 4 3 3 5 2" xfId="3779"/>
    <cellStyle name="Normal 4 3 3 6" xfId="2653"/>
    <cellStyle name="Normal 4 3 4" xfId="571"/>
    <cellStyle name="Normal 4 3 4 2" xfId="1110"/>
    <cellStyle name="Normal 4 3 4 2 2" xfId="2236"/>
    <cellStyle name="Normal 4 3 4 2 2 2" xfId="4488"/>
    <cellStyle name="Normal 4 3 4 2 3" xfId="3362"/>
    <cellStyle name="Normal 4 3 4 3" xfId="1703"/>
    <cellStyle name="Normal 4 3 4 3 2" xfId="3955"/>
    <cellStyle name="Normal 4 3 4 4" xfId="2829"/>
    <cellStyle name="Normal 4 3 5" xfId="755"/>
    <cellStyle name="Normal 4 3 5 2" xfId="1288"/>
    <cellStyle name="Normal 4 3 5 2 2" xfId="2414"/>
    <cellStyle name="Normal 4 3 5 2 2 2" xfId="4666"/>
    <cellStyle name="Normal 4 3 5 2 3" xfId="3540"/>
    <cellStyle name="Normal 4 3 5 3" xfId="1881"/>
    <cellStyle name="Normal 4 3 5 3 2" xfId="4133"/>
    <cellStyle name="Normal 4 3 5 4" xfId="3007"/>
    <cellStyle name="Normal 4 3 6" xfId="932"/>
    <cellStyle name="Normal 4 3 6 2" xfId="2058"/>
    <cellStyle name="Normal 4 3 6 2 2" xfId="4310"/>
    <cellStyle name="Normal 4 3 6 3" xfId="3184"/>
    <cellStyle name="Normal 4 3 7" xfId="1419"/>
    <cellStyle name="Normal 4 3 7 2" xfId="2545"/>
    <cellStyle name="Normal 4 3 7 2 2" xfId="4797"/>
    <cellStyle name="Normal 4 3 7 3" xfId="3671"/>
    <cellStyle name="Normal 4 3 8" xfId="1525"/>
    <cellStyle name="Normal 4 3 8 2" xfId="3777"/>
    <cellStyle name="Normal 4 3 9" xfId="2651"/>
    <cellStyle name="Normal 4 4" xfId="310"/>
    <cellStyle name="Normal 4 4 2" xfId="311"/>
    <cellStyle name="Normal 4 4 2 2" xfId="575"/>
    <cellStyle name="Normal 4 4 2 2 2" xfId="1114"/>
    <cellStyle name="Normal 4 4 2 2 2 2" xfId="2240"/>
    <cellStyle name="Normal 4 4 2 2 2 2 2" xfId="4492"/>
    <cellStyle name="Normal 4 4 2 2 2 3" xfId="3366"/>
    <cellStyle name="Normal 4 4 2 2 3" xfId="1707"/>
    <cellStyle name="Normal 4 4 2 2 3 2" xfId="3959"/>
    <cellStyle name="Normal 4 4 2 2 4" xfId="2833"/>
    <cellStyle name="Normal 4 4 2 3" xfId="759"/>
    <cellStyle name="Normal 4 4 2 3 2" xfId="1292"/>
    <cellStyle name="Normal 4 4 2 3 2 2" xfId="2418"/>
    <cellStyle name="Normal 4 4 2 3 2 2 2" xfId="4670"/>
    <cellStyle name="Normal 4 4 2 3 2 3" xfId="3544"/>
    <cellStyle name="Normal 4 4 2 3 3" xfId="1885"/>
    <cellStyle name="Normal 4 4 2 3 3 2" xfId="4137"/>
    <cellStyle name="Normal 4 4 2 3 4" xfId="3011"/>
    <cellStyle name="Normal 4 4 2 4" xfId="936"/>
    <cellStyle name="Normal 4 4 2 4 2" xfId="2062"/>
    <cellStyle name="Normal 4 4 2 4 2 2" xfId="4314"/>
    <cellStyle name="Normal 4 4 2 4 3" xfId="3188"/>
    <cellStyle name="Normal 4 4 2 5" xfId="1529"/>
    <cellStyle name="Normal 4 4 2 5 2" xfId="3781"/>
    <cellStyle name="Normal 4 4 2 6" xfId="2655"/>
    <cellStyle name="Normal 4 4 3" xfId="312"/>
    <cellStyle name="Normal 4 4 3 2" xfId="576"/>
    <cellStyle name="Normal 4 4 3 2 2" xfId="1115"/>
    <cellStyle name="Normal 4 4 3 2 2 2" xfId="2241"/>
    <cellStyle name="Normal 4 4 3 2 2 2 2" xfId="4493"/>
    <cellStyle name="Normal 4 4 3 2 2 3" xfId="3367"/>
    <cellStyle name="Normal 4 4 3 2 3" xfId="1708"/>
    <cellStyle name="Normal 4 4 3 2 3 2" xfId="3960"/>
    <cellStyle name="Normal 4 4 3 2 4" xfId="2834"/>
    <cellStyle name="Normal 4 4 3 3" xfId="760"/>
    <cellStyle name="Normal 4 4 3 3 2" xfId="1293"/>
    <cellStyle name="Normal 4 4 3 3 2 2" xfId="2419"/>
    <cellStyle name="Normal 4 4 3 3 2 2 2" xfId="4671"/>
    <cellStyle name="Normal 4 4 3 3 2 3" xfId="3545"/>
    <cellStyle name="Normal 4 4 3 3 3" xfId="1886"/>
    <cellStyle name="Normal 4 4 3 3 3 2" xfId="4138"/>
    <cellStyle name="Normal 4 4 3 3 4" xfId="3012"/>
    <cellStyle name="Normal 4 4 3 4" xfId="937"/>
    <cellStyle name="Normal 4 4 3 4 2" xfId="2063"/>
    <cellStyle name="Normal 4 4 3 4 2 2" xfId="4315"/>
    <cellStyle name="Normal 4 4 3 4 3" xfId="3189"/>
    <cellStyle name="Normal 4 4 3 5" xfId="1530"/>
    <cellStyle name="Normal 4 4 3 5 2" xfId="3782"/>
    <cellStyle name="Normal 4 4 3 6" xfId="2656"/>
    <cellStyle name="Normal 4 4 4" xfId="574"/>
    <cellStyle name="Normal 4 4 4 2" xfId="1113"/>
    <cellStyle name="Normal 4 4 4 2 2" xfId="2239"/>
    <cellStyle name="Normal 4 4 4 2 2 2" xfId="4491"/>
    <cellStyle name="Normal 4 4 4 2 3" xfId="3365"/>
    <cellStyle name="Normal 4 4 4 3" xfId="1706"/>
    <cellStyle name="Normal 4 4 4 3 2" xfId="3958"/>
    <cellStyle name="Normal 4 4 4 4" xfId="2832"/>
    <cellStyle name="Normal 4 4 5" xfId="758"/>
    <cellStyle name="Normal 4 4 5 2" xfId="1291"/>
    <cellStyle name="Normal 4 4 5 2 2" xfId="2417"/>
    <cellStyle name="Normal 4 4 5 2 2 2" xfId="4669"/>
    <cellStyle name="Normal 4 4 5 2 3" xfId="3543"/>
    <cellStyle name="Normal 4 4 5 3" xfId="1884"/>
    <cellStyle name="Normal 4 4 5 3 2" xfId="4136"/>
    <cellStyle name="Normal 4 4 5 4" xfId="3010"/>
    <cellStyle name="Normal 4 4 6" xfId="935"/>
    <cellStyle name="Normal 4 4 6 2" xfId="2061"/>
    <cellStyle name="Normal 4 4 6 2 2" xfId="4313"/>
    <cellStyle name="Normal 4 4 6 3" xfId="3187"/>
    <cellStyle name="Normal 4 4 7" xfId="1420"/>
    <cellStyle name="Normal 4 4 7 2" xfId="2546"/>
    <cellStyle name="Normal 4 4 7 2 2" xfId="4798"/>
    <cellStyle name="Normal 4 4 7 3" xfId="3672"/>
    <cellStyle name="Normal 4 4 8" xfId="1528"/>
    <cellStyle name="Normal 4 4 8 2" xfId="3780"/>
    <cellStyle name="Normal 4 4 9" xfId="2654"/>
    <cellStyle name="Normal 4 5" xfId="313"/>
    <cellStyle name="Normal 4 5 2" xfId="314"/>
    <cellStyle name="Normal 4 5 2 2" xfId="578"/>
    <cellStyle name="Normal 4 5 2 2 2" xfId="1117"/>
    <cellStyle name="Normal 4 5 2 2 2 2" xfId="2243"/>
    <cellStyle name="Normal 4 5 2 2 2 2 2" xfId="4495"/>
    <cellStyle name="Normal 4 5 2 2 2 3" xfId="3369"/>
    <cellStyle name="Normal 4 5 2 2 3" xfId="1710"/>
    <cellStyle name="Normal 4 5 2 2 3 2" xfId="3962"/>
    <cellStyle name="Normal 4 5 2 2 4" xfId="2836"/>
    <cellStyle name="Normal 4 5 2 3" xfId="762"/>
    <cellStyle name="Normal 4 5 2 3 2" xfId="1295"/>
    <cellStyle name="Normal 4 5 2 3 2 2" xfId="2421"/>
    <cellStyle name="Normal 4 5 2 3 2 2 2" xfId="4673"/>
    <cellStyle name="Normal 4 5 2 3 2 3" xfId="3547"/>
    <cellStyle name="Normal 4 5 2 3 3" xfId="1888"/>
    <cellStyle name="Normal 4 5 2 3 3 2" xfId="4140"/>
    <cellStyle name="Normal 4 5 2 3 4" xfId="3014"/>
    <cellStyle name="Normal 4 5 2 4" xfId="939"/>
    <cellStyle name="Normal 4 5 2 4 2" xfId="2065"/>
    <cellStyle name="Normal 4 5 2 4 2 2" xfId="4317"/>
    <cellStyle name="Normal 4 5 2 4 3" xfId="3191"/>
    <cellStyle name="Normal 4 5 2 5" xfId="1532"/>
    <cellStyle name="Normal 4 5 2 5 2" xfId="3784"/>
    <cellStyle name="Normal 4 5 2 6" xfId="2658"/>
    <cellStyle name="Normal 4 5 3" xfId="577"/>
    <cellStyle name="Normal 4 5 3 2" xfId="1116"/>
    <cellStyle name="Normal 4 5 3 2 2" xfId="2242"/>
    <cellStyle name="Normal 4 5 3 2 2 2" xfId="4494"/>
    <cellStyle name="Normal 4 5 3 2 3" xfId="3368"/>
    <cellStyle name="Normal 4 5 3 3" xfId="1709"/>
    <cellStyle name="Normal 4 5 3 3 2" xfId="3961"/>
    <cellStyle name="Normal 4 5 3 4" xfId="2835"/>
    <cellStyle name="Normal 4 5 4" xfId="761"/>
    <cellStyle name="Normal 4 5 4 2" xfId="1294"/>
    <cellStyle name="Normal 4 5 4 2 2" xfId="2420"/>
    <cellStyle name="Normal 4 5 4 2 2 2" xfId="4672"/>
    <cellStyle name="Normal 4 5 4 2 3" xfId="3546"/>
    <cellStyle name="Normal 4 5 4 3" xfId="1887"/>
    <cellStyle name="Normal 4 5 4 3 2" xfId="4139"/>
    <cellStyle name="Normal 4 5 4 4" xfId="3013"/>
    <cellStyle name="Normal 4 5 5" xfId="938"/>
    <cellStyle name="Normal 4 5 5 2" xfId="2064"/>
    <cellStyle name="Normal 4 5 5 2 2" xfId="4316"/>
    <cellStyle name="Normal 4 5 5 3" xfId="3190"/>
    <cellStyle name="Normal 4 5 6" xfId="1421"/>
    <cellStyle name="Normal 4 5 6 2" xfId="2547"/>
    <cellStyle name="Normal 4 5 6 2 2" xfId="4799"/>
    <cellStyle name="Normal 4 5 6 3" xfId="3673"/>
    <cellStyle name="Normal 4 5 7" xfId="1531"/>
    <cellStyle name="Normal 4 5 7 2" xfId="3783"/>
    <cellStyle name="Normal 4 5 8" xfId="2657"/>
    <cellStyle name="Normal 4 6" xfId="315"/>
    <cellStyle name="Normal 4 7" xfId="316"/>
    <cellStyle name="Normal 5" xfId="317"/>
    <cellStyle name="Normal 5 2" xfId="318"/>
    <cellStyle name="Normal 5 2 2" xfId="319"/>
    <cellStyle name="Normal 5 3" xfId="320"/>
    <cellStyle name="Normal 5 4" xfId="321"/>
    <cellStyle name="Normal 5 4 2" xfId="322"/>
    <cellStyle name="Normal 6" xfId="323"/>
    <cellStyle name="Normal 6 10" xfId="2659"/>
    <cellStyle name="Normal 6 2" xfId="324"/>
    <cellStyle name="Normal 6 2 2" xfId="325"/>
    <cellStyle name="Normal 6 2 2 2" xfId="581"/>
    <cellStyle name="Normal 6 2 2 2 2" xfId="1120"/>
    <cellStyle name="Normal 6 2 2 2 2 2" xfId="2246"/>
    <cellStyle name="Normal 6 2 2 2 2 2 2" xfId="4498"/>
    <cellStyle name="Normal 6 2 2 2 2 3" xfId="3372"/>
    <cellStyle name="Normal 6 2 2 2 3" xfId="1713"/>
    <cellStyle name="Normal 6 2 2 2 3 2" xfId="3965"/>
    <cellStyle name="Normal 6 2 2 2 4" xfId="2839"/>
    <cellStyle name="Normal 6 2 2 3" xfId="765"/>
    <cellStyle name="Normal 6 2 2 3 2" xfId="1298"/>
    <cellStyle name="Normal 6 2 2 3 2 2" xfId="2424"/>
    <cellStyle name="Normal 6 2 2 3 2 2 2" xfId="4676"/>
    <cellStyle name="Normal 6 2 2 3 2 3" xfId="3550"/>
    <cellStyle name="Normal 6 2 2 3 3" xfId="1891"/>
    <cellStyle name="Normal 6 2 2 3 3 2" xfId="4143"/>
    <cellStyle name="Normal 6 2 2 3 4" xfId="3017"/>
    <cellStyle name="Normal 6 2 2 4" xfId="942"/>
    <cellStyle name="Normal 6 2 2 4 2" xfId="2068"/>
    <cellStyle name="Normal 6 2 2 4 2 2" xfId="4320"/>
    <cellStyle name="Normal 6 2 2 4 3" xfId="3194"/>
    <cellStyle name="Normal 6 2 2 5" xfId="1535"/>
    <cellStyle name="Normal 6 2 2 5 2" xfId="3787"/>
    <cellStyle name="Normal 6 2 2 6" xfId="2661"/>
    <cellStyle name="Normal 6 2 3" xfId="326"/>
    <cellStyle name="Normal 6 2 3 2" xfId="582"/>
    <cellStyle name="Normal 6 2 3 2 2" xfId="1121"/>
    <cellStyle name="Normal 6 2 3 2 2 2" xfId="2247"/>
    <cellStyle name="Normal 6 2 3 2 2 2 2" xfId="4499"/>
    <cellStyle name="Normal 6 2 3 2 2 3" xfId="3373"/>
    <cellStyle name="Normal 6 2 3 2 3" xfId="1714"/>
    <cellStyle name="Normal 6 2 3 2 3 2" xfId="3966"/>
    <cellStyle name="Normal 6 2 3 2 4" xfId="2840"/>
    <cellStyle name="Normal 6 2 3 3" xfId="766"/>
    <cellStyle name="Normal 6 2 3 3 2" xfId="1299"/>
    <cellStyle name="Normal 6 2 3 3 2 2" xfId="2425"/>
    <cellStyle name="Normal 6 2 3 3 2 2 2" xfId="4677"/>
    <cellStyle name="Normal 6 2 3 3 2 3" xfId="3551"/>
    <cellStyle name="Normal 6 2 3 3 3" xfId="1892"/>
    <cellStyle name="Normal 6 2 3 3 3 2" xfId="4144"/>
    <cellStyle name="Normal 6 2 3 3 4" xfId="3018"/>
    <cellStyle name="Normal 6 2 3 4" xfId="943"/>
    <cellStyle name="Normal 6 2 3 4 2" xfId="2069"/>
    <cellStyle name="Normal 6 2 3 4 2 2" xfId="4321"/>
    <cellStyle name="Normal 6 2 3 4 3" xfId="3195"/>
    <cellStyle name="Normal 6 2 3 5" xfId="1536"/>
    <cellStyle name="Normal 6 2 3 5 2" xfId="3788"/>
    <cellStyle name="Normal 6 2 3 6" xfId="2662"/>
    <cellStyle name="Normal 6 2 4" xfId="580"/>
    <cellStyle name="Normal 6 2 4 2" xfId="1119"/>
    <cellStyle name="Normal 6 2 4 2 2" xfId="2245"/>
    <cellStyle name="Normal 6 2 4 2 2 2" xfId="4497"/>
    <cellStyle name="Normal 6 2 4 2 3" xfId="3371"/>
    <cellStyle name="Normal 6 2 4 3" xfId="1712"/>
    <cellStyle name="Normal 6 2 4 3 2" xfId="3964"/>
    <cellStyle name="Normal 6 2 4 4" xfId="2838"/>
    <cellStyle name="Normal 6 2 5" xfId="764"/>
    <cellStyle name="Normal 6 2 5 2" xfId="1297"/>
    <cellStyle name="Normal 6 2 5 2 2" xfId="2423"/>
    <cellStyle name="Normal 6 2 5 2 2 2" xfId="4675"/>
    <cellStyle name="Normal 6 2 5 2 3" xfId="3549"/>
    <cellStyle name="Normal 6 2 5 3" xfId="1890"/>
    <cellStyle name="Normal 6 2 5 3 2" xfId="4142"/>
    <cellStyle name="Normal 6 2 5 4" xfId="3016"/>
    <cellStyle name="Normal 6 2 6" xfId="941"/>
    <cellStyle name="Normal 6 2 6 2" xfId="2067"/>
    <cellStyle name="Normal 6 2 6 2 2" xfId="4319"/>
    <cellStyle name="Normal 6 2 6 3" xfId="3193"/>
    <cellStyle name="Normal 6 2 7" xfId="1423"/>
    <cellStyle name="Normal 6 2 7 2" xfId="2549"/>
    <cellStyle name="Normal 6 2 7 2 2" xfId="4801"/>
    <cellStyle name="Normal 6 2 7 3" xfId="3675"/>
    <cellStyle name="Normal 6 2 8" xfId="1534"/>
    <cellStyle name="Normal 6 2 8 2" xfId="3786"/>
    <cellStyle name="Normal 6 2 9" xfId="2660"/>
    <cellStyle name="Normal 6 3" xfId="327"/>
    <cellStyle name="Normal 6 3 2" xfId="583"/>
    <cellStyle name="Normal 6 3 2 2" xfId="1122"/>
    <cellStyle name="Normal 6 3 2 2 2" xfId="2248"/>
    <cellStyle name="Normal 6 3 2 2 2 2" xfId="4500"/>
    <cellStyle name="Normal 6 3 2 2 3" xfId="3374"/>
    <cellStyle name="Normal 6 3 2 3" xfId="1715"/>
    <cellStyle name="Normal 6 3 2 3 2" xfId="3967"/>
    <cellStyle name="Normal 6 3 2 4" xfId="2841"/>
    <cellStyle name="Normal 6 3 3" xfId="767"/>
    <cellStyle name="Normal 6 3 3 2" xfId="1300"/>
    <cellStyle name="Normal 6 3 3 2 2" xfId="2426"/>
    <cellStyle name="Normal 6 3 3 2 2 2" xfId="4678"/>
    <cellStyle name="Normal 6 3 3 2 3" xfId="3552"/>
    <cellStyle name="Normal 6 3 3 3" xfId="1893"/>
    <cellStyle name="Normal 6 3 3 3 2" xfId="4145"/>
    <cellStyle name="Normal 6 3 3 4" xfId="3019"/>
    <cellStyle name="Normal 6 3 4" xfId="944"/>
    <cellStyle name="Normal 6 3 4 2" xfId="2070"/>
    <cellStyle name="Normal 6 3 4 2 2" xfId="4322"/>
    <cellStyle name="Normal 6 3 4 3" xfId="3196"/>
    <cellStyle name="Normal 6 3 5" xfId="1537"/>
    <cellStyle name="Normal 6 3 5 2" xfId="3789"/>
    <cellStyle name="Normal 6 3 6" xfId="2663"/>
    <cellStyle name="Normal 6 4" xfId="328"/>
    <cellStyle name="Normal 6 4 2" xfId="584"/>
    <cellStyle name="Normal 6 4 2 2" xfId="1123"/>
    <cellStyle name="Normal 6 4 2 2 2" xfId="2249"/>
    <cellStyle name="Normal 6 4 2 2 2 2" xfId="4501"/>
    <cellStyle name="Normal 6 4 2 2 3" xfId="3375"/>
    <cellStyle name="Normal 6 4 2 3" xfId="1716"/>
    <cellStyle name="Normal 6 4 2 3 2" xfId="3968"/>
    <cellStyle name="Normal 6 4 2 4" xfId="2842"/>
    <cellStyle name="Normal 6 4 3" xfId="768"/>
    <cellStyle name="Normal 6 4 3 2" xfId="1301"/>
    <cellStyle name="Normal 6 4 3 2 2" xfId="2427"/>
    <cellStyle name="Normal 6 4 3 2 2 2" xfId="4679"/>
    <cellStyle name="Normal 6 4 3 2 3" xfId="3553"/>
    <cellStyle name="Normal 6 4 3 3" xfId="1894"/>
    <cellStyle name="Normal 6 4 3 3 2" xfId="4146"/>
    <cellStyle name="Normal 6 4 3 4" xfId="3020"/>
    <cellStyle name="Normal 6 4 4" xfId="945"/>
    <cellStyle name="Normal 6 4 4 2" xfId="2071"/>
    <cellStyle name="Normal 6 4 4 2 2" xfId="4323"/>
    <cellStyle name="Normal 6 4 4 3" xfId="3197"/>
    <cellStyle name="Normal 6 4 5" xfId="1538"/>
    <cellStyle name="Normal 6 4 5 2" xfId="3790"/>
    <cellStyle name="Normal 6 4 6" xfId="2664"/>
    <cellStyle name="Normal 6 5" xfId="579"/>
    <cellStyle name="Normal 6 5 2" xfId="1118"/>
    <cellStyle name="Normal 6 5 2 2" xfId="2244"/>
    <cellStyle name="Normal 6 5 2 2 2" xfId="4496"/>
    <cellStyle name="Normal 6 5 2 3" xfId="3370"/>
    <cellStyle name="Normal 6 5 3" xfId="1711"/>
    <cellStyle name="Normal 6 5 3 2" xfId="3963"/>
    <cellStyle name="Normal 6 5 4" xfId="2837"/>
    <cellStyle name="Normal 6 6" xfId="763"/>
    <cellStyle name="Normal 6 6 2" xfId="1296"/>
    <cellStyle name="Normal 6 6 2 2" xfId="2422"/>
    <cellStyle name="Normal 6 6 2 2 2" xfId="4674"/>
    <cellStyle name="Normal 6 6 2 3" xfId="3548"/>
    <cellStyle name="Normal 6 6 3" xfId="1889"/>
    <cellStyle name="Normal 6 6 3 2" xfId="4141"/>
    <cellStyle name="Normal 6 6 4" xfId="3015"/>
    <cellStyle name="Normal 6 7" xfId="940"/>
    <cellStyle name="Normal 6 7 2" xfId="2066"/>
    <cellStyle name="Normal 6 7 2 2" xfId="4318"/>
    <cellStyle name="Normal 6 7 3" xfId="3192"/>
    <cellStyle name="Normal 6 8" xfId="1422"/>
    <cellStyle name="Normal 6 8 2" xfId="2548"/>
    <cellStyle name="Normal 6 8 2 2" xfId="4800"/>
    <cellStyle name="Normal 6 8 3" xfId="3674"/>
    <cellStyle name="Normal 6 9" xfId="1533"/>
    <cellStyle name="Normal 6 9 2" xfId="3785"/>
    <cellStyle name="Normal 7" xfId="329"/>
    <cellStyle name="Normal 7 10" xfId="946"/>
    <cellStyle name="Normal 7 10 2" xfId="2072"/>
    <cellStyle name="Normal 7 10 2 2" xfId="4324"/>
    <cellStyle name="Normal 7 10 3" xfId="3198"/>
    <cellStyle name="Normal 7 11" xfId="1424"/>
    <cellStyle name="Normal 7 11 2" xfId="2550"/>
    <cellStyle name="Normal 7 11 2 2" xfId="4802"/>
    <cellStyle name="Normal 7 11 3" xfId="3676"/>
    <cellStyle name="Normal 7 12" xfId="1539"/>
    <cellStyle name="Normal 7 12 2" xfId="3791"/>
    <cellStyle name="Normal 7 13" xfId="2665"/>
    <cellStyle name="Normal 7 2" xfId="330"/>
    <cellStyle name="Normal 7 2 10" xfId="947"/>
    <cellStyle name="Normal 7 2 10 2" xfId="2073"/>
    <cellStyle name="Normal 7 2 10 2 2" xfId="4325"/>
    <cellStyle name="Normal 7 2 10 3" xfId="3199"/>
    <cellStyle name="Normal 7 2 11" xfId="1425"/>
    <cellStyle name="Normal 7 2 11 2" xfId="2551"/>
    <cellStyle name="Normal 7 2 11 2 2" xfId="4803"/>
    <cellStyle name="Normal 7 2 11 3" xfId="3677"/>
    <cellStyle name="Normal 7 2 12" xfId="1540"/>
    <cellStyle name="Normal 7 2 12 2" xfId="3792"/>
    <cellStyle name="Normal 7 2 13" xfId="2666"/>
    <cellStyle name="Normal 7 2 2" xfId="331"/>
    <cellStyle name="Normal 7 2 2 10" xfId="1426"/>
    <cellStyle name="Normal 7 2 2 10 2" xfId="2552"/>
    <cellStyle name="Normal 7 2 2 10 2 2" xfId="4804"/>
    <cellStyle name="Normal 7 2 2 10 3" xfId="3678"/>
    <cellStyle name="Normal 7 2 2 11" xfId="1541"/>
    <cellStyle name="Normal 7 2 2 11 2" xfId="3793"/>
    <cellStyle name="Normal 7 2 2 12" xfId="2667"/>
    <cellStyle name="Normal 7 2 2 2" xfId="332"/>
    <cellStyle name="Normal 7 2 2 2 10" xfId="2668"/>
    <cellStyle name="Normal 7 2 2 2 2" xfId="333"/>
    <cellStyle name="Normal 7 2 2 2 2 2" xfId="334"/>
    <cellStyle name="Normal 7 2 2 2 2 2 2" xfId="590"/>
    <cellStyle name="Normal 7 2 2 2 2 2 2 2" xfId="1129"/>
    <cellStyle name="Normal 7 2 2 2 2 2 2 2 2" xfId="2255"/>
    <cellStyle name="Normal 7 2 2 2 2 2 2 2 2 2" xfId="4507"/>
    <cellStyle name="Normal 7 2 2 2 2 2 2 2 3" xfId="3381"/>
    <cellStyle name="Normal 7 2 2 2 2 2 2 3" xfId="1722"/>
    <cellStyle name="Normal 7 2 2 2 2 2 2 3 2" xfId="3974"/>
    <cellStyle name="Normal 7 2 2 2 2 2 2 4" xfId="2848"/>
    <cellStyle name="Normal 7 2 2 2 2 2 3" xfId="774"/>
    <cellStyle name="Normal 7 2 2 2 2 2 3 2" xfId="1307"/>
    <cellStyle name="Normal 7 2 2 2 2 2 3 2 2" xfId="2433"/>
    <cellStyle name="Normal 7 2 2 2 2 2 3 2 2 2" xfId="4685"/>
    <cellStyle name="Normal 7 2 2 2 2 2 3 2 3" xfId="3559"/>
    <cellStyle name="Normal 7 2 2 2 2 2 3 3" xfId="1900"/>
    <cellStyle name="Normal 7 2 2 2 2 2 3 3 2" xfId="4152"/>
    <cellStyle name="Normal 7 2 2 2 2 2 3 4" xfId="3026"/>
    <cellStyle name="Normal 7 2 2 2 2 2 4" xfId="951"/>
    <cellStyle name="Normal 7 2 2 2 2 2 4 2" xfId="2077"/>
    <cellStyle name="Normal 7 2 2 2 2 2 4 2 2" xfId="4329"/>
    <cellStyle name="Normal 7 2 2 2 2 2 4 3" xfId="3203"/>
    <cellStyle name="Normal 7 2 2 2 2 2 5" xfId="1544"/>
    <cellStyle name="Normal 7 2 2 2 2 2 5 2" xfId="3796"/>
    <cellStyle name="Normal 7 2 2 2 2 2 6" xfId="2670"/>
    <cellStyle name="Normal 7 2 2 2 2 3" xfId="335"/>
    <cellStyle name="Normal 7 2 2 2 2 3 2" xfId="591"/>
    <cellStyle name="Normal 7 2 2 2 2 3 2 2" xfId="1130"/>
    <cellStyle name="Normal 7 2 2 2 2 3 2 2 2" xfId="2256"/>
    <cellStyle name="Normal 7 2 2 2 2 3 2 2 2 2" xfId="4508"/>
    <cellStyle name="Normal 7 2 2 2 2 3 2 2 3" xfId="3382"/>
    <cellStyle name="Normal 7 2 2 2 2 3 2 3" xfId="1723"/>
    <cellStyle name="Normal 7 2 2 2 2 3 2 3 2" xfId="3975"/>
    <cellStyle name="Normal 7 2 2 2 2 3 2 4" xfId="2849"/>
    <cellStyle name="Normal 7 2 2 2 2 3 3" xfId="775"/>
    <cellStyle name="Normal 7 2 2 2 2 3 3 2" xfId="1308"/>
    <cellStyle name="Normal 7 2 2 2 2 3 3 2 2" xfId="2434"/>
    <cellStyle name="Normal 7 2 2 2 2 3 3 2 2 2" xfId="4686"/>
    <cellStyle name="Normal 7 2 2 2 2 3 3 2 3" xfId="3560"/>
    <cellStyle name="Normal 7 2 2 2 2 3 3 3" xfId="1901"/>
    <cellStyle name="Normal 7 2 2 2 2 3 3 3 2" xfId="4153"/>
    <cellStyle name="Normal 7 2 2 2 2 3 3 4" xfId="3027"/>
    <cellStyle name="Normal 7 2 2 2 2 3 4" xfId="952"/>
    <cellStyle name="Normal 7 2 2 2 2 3 4 2" xfId="2078"/>
    <cellStyle name="Normal 7 2 2 2 2 3 4 2 2" xfId="4330"/>
    <cellStyle name="Normal 7 2 2 2 2 3 4 3" xfId="3204"/>
    <cellStyle name="Normal 7 2 2 2 2 3 5" xfId="1545"/>
    <cellStyle name="Normal 7 2 2 2 2 3 5 2" xfId="3797"/>
    <cellStyle name="Normal 7 2 2 2 2 3 6" xfId="2671"/>
    <cellStyle name="Normal 7 2 2 2 2 4" xfId="589"/>
    <cellStyle name="Normal 7 2 2 2 2 4 2" xfId="1128"/>
    <cellStyle name="Normal 7 2 2 2 2 4 2 2" xfId="2254"/>
    <cellStyle name="Normal 7 2 2 2 2 4 2 2 2" xfId="4506"/>
    <cellStyle name="Normal 7 2 2 2 2 4 2 3" xfId="3380"/>
    <cellStyle name="Normal 7 2 2 2 2 4 3" xfId="1721"/>
    <cellStyle name="Normal 7 2 2 2 2 4 3 2" xfId="3973"/>
    <cellStyle name="Normal 7 2 2 2 2 4 4" xfId="2847"/>
    <cellStyle name="Normal 7 2 2 2 2 5" xfId="773"/>
    <cellStyle name="Normal 7 2 2 2 2 5 2" xfId="1306"/>
    <cellStyle name="Normal 7 2 2 2 2 5 2 2" xfId="2432"/>
    <cellStyle name="Normal 7 2 2 2 2 5 2 2 2" xfId="4684"/>
    <cellStyle name="Normal 7 2 2 2 2 5 2 3" xfId="3558"/>
    <cellStyle name="Normal 7 2 2 2 2 5 3" xfId="1899"/>
    <cellStyle name="Normal 7 2 2 2 2 5 3 2" xfId="4151"/>
    <cellStyle name="Normal 7 2 2 2 2 5 4" xfId="3025"/>
    <cellStyle name="Normal 7 2 2 2 2 6" xfId="950"/>
    <cellStyle name="Normal 7 2 2 2 2 6 2" xfId="2076"/>
    <cellStyle name="Normal 7 2 2 2 2 6 2 2" xfId="4328"/>
    <cellStyle name="Normal 7 2 2 2 2 6 3" xfId="3202"/>
    <cellStyle name="Normal 7 2 2 2 2 7" xfId="1428"/>
    <cellStyle name="Normal 7 2 2 2 2 7 2" xfId="2554"/>
    <cellStyle name="Normal 7 2 2 2 2 7 2 2" xfId="4806"/>
    <cellStyle name="Normal 7 2 2 2 2 7 3" xfId="3680"/>
    <cellStyle name="Normal 7 2 2 2 2 8" xfId="1543"/>
    <cellStyle name="Normal 7 2 2 2 2 8 2" xfId="3795"/>
    <cellStyle name="Normal 7 2 2 2 2 9" xfId="2669"/>
    <cellStyle name="Normal 7 2 2 2 3" xfId="336"/>
    <cellStyle name="Normal 7 2 2 2 3 2" xfId="592"/>
    <cellStyle name="Normal 7 2 2 2 3 2 2" xfId="1131"/>
    <cellStyle name="Normal 7 2 2 2 3 2 2 2" xfId="2257"/>
    <cellStyle name="Normal 7 2 2 2 3 2 2 2 2" xfId="4509"/>
    <cellStyle name="Normal 7 2 2 2 3 2 2 3" xfId="3383"/>
    <cellStyle name="Normal 7 2 2 2 3 2 3" xfId="1724"/>
    <cellStyle name="Normal 7 2 2 2 3 2 3 2" xfId="3976"/>
    <cellStyle name="Normal 7 2 2 2 3 2 4" xfId="2850"/>
    <cellStyle name="Normal 7 2 2 2 3 3" xfId="776"/>
    <cellStyle name="Normal 7 2 2 2 3 3 2" xfId="1309"/>
    <cellStyle name="Normal 7 2 2 2 3 3 2 2" xfId="2435"/>
    <cellStyle name="Normal 7 2 2 2 3 3 2 2 2" xfId="4687"/>
    <cellStyle name="Normal 7 2 2 2 3 3 2 3" xfId="3561"/>
    <cellStyle name="Normal 7 2 2 2 3 3 3" xfId="1902"/>
    <cellStyle name="Normal 7 2 2 2 3 3 3 2" xfId="4154"/>
    <cellStyle name="Normal 7 2 2 2 3 3 4" xfId="3028"/>
    <cellStyle name="Normal 7 2 2 2 3 4" xfId="953"/>
    <cellStyle name="Normal 7 2 2 2 3 4 2" xfId="2079"/>
    <cellStyle name="Normal 7 2 2 2 3 4 2 2" xfId="4331"/>
    <cellStyle name="Normal 7 2 2 2 3 4 3" xfId="3205"/>
    <cellStyle name="Normal 7 2 2 2 3 5" xfId="1546"/>
    <cellStyle name="Normal 7 2 2 2 3 5 2" xfId="3798"/>
    <cellStyle name="Normal 7 2 2 2 3 6" xfId="2672"/>
    <cellStyle name="Normal 7 2 2 2 4" xfId="337"/>
    <cellStyle name="Normal 7 2 2 2 4 2" xfId="593"/>
    <cellStyle name="Normal 7 2 2 2 4 2 2" xfId="1132"/>
    <cellStyle name="Normal 7 2 2 2 4 2 2 2" xfId="2258"/>
    <cellStyle name="Normal 7 2 2 2 4 2 2 2 2" xfId="4510"/>
    <cellStyle name="Normal 7 2 2 2 4 2 2 3" xfId="3384"/>
    <cellStyle name="Normal 7 2 2 2 4 2 3" xfId="1725"/>
    <cellStyle name="Normal 7 2 2 2 4 2 3 2" xfId="3977"/>
    <cellStyle name="Normal 7 2 2 2 4 2 4" xfId="2851"/>
    <cellStyle name="Normal 7 2 2 2 4 3" xfId="777"/>
    <cellStyle name="Normal 7 2 2 2 4 3 2" xfId="1310"/>
    <cellStyle name="Normal 7 2 2 2 4 3 2 2" xfId="2436"/>
    <cellStyle name="Normal 7 2 2 2 4 3 2 2 2" xfId="4688"/>
    <cellStyle name="Normal 7 2 2 2 4 3 2 3" xfId="3562"/>
    <cellStyle name="Normal 7 2 2 2 4 3 3" xfId="1903"/>
    <cellStyle name="Normal 7 2 2 2 4 3 3 2" xfId="4155"/>
    <cellStyle name="Normal 7 2 2 2 4 3 4" xfId="3029"/>
    <cellStyle name="Normal 7 2 2 2 4 4" xfId="954"/>
    <cellStyle name="Normal 7 2 2 2 4 4 2" xfId="2080"/>
    <cellStyle name="Normal 7 2 2 2 4 4 2 2" xfId="4332"/>
    <cellStyle name="Normal 7 2 2 2 4 4 3" xfId="3206"/>
    <cellStyle name="Normal 7 2 2 2 4 5" xfId="1547"/>
    <cellStyle name="Normal 7 2 2 2 4 5 2" xfId="3799"/>
    <cellStyle name="Normal 7 2 2 2 4 6" xfId="2673"/>
    <cellStyle name="Normal 7 2 2 2 5" xfId="588"/>
    <cellStyle name="Normal 7 2 2 2 5 2" xfId="1127"/>
    <cellStyle name="Normal 7 2 2 2 5 2 2" xfId="2253"/>
    <cellStyle name="Normal 7 2 2 2 5 2 2 2" xfId="4505"/>
    <cellStyle name="Normal 7 2 2 2 5 2 3" xfId="3379"/>
    <cellStyle name="Normal 7 2 2 2 5 3" xfId="1720"/>
    <cellStyle name="Normal 7 2 2 2 5 3 2" xfId="3972"/>
    <cellStyle name="Normal 7 2 2 2 5 4" xfId="2846"/>
    <cellStyle name="Normal 7 2 2 2 6" xfId="772"/>
    <cellStyle name="Normal 7 2 2 2 6 2" xfId="1305"/>
    <cellStyle name="Normal 7 2 2 2 6 2 2" xfId="2431"/>
    <cellStyle name="Normal 7 2 2 2 6 2 2 2" xfId="4683"/>
    <cellStyle name="Normal 7 2 2 2 6 2 3" xfId="3557"/>
    <cellStyle name="Normal 7 2 2 2 6 3" xfId="1898"/>
    <cellStyle name="Normal 7 2 2 2 6 3 2" xfId="4150"/>
    <cellStyle name="Normal 7 2 2 2 6 4" xfId="3024"/>
    <cellStyle name="Normal 7 2 2 2 7" xfId="949"/>
    <cellStyle name="Normal 7 2 2 2 7 2" xfId="2075"/>
    <cellStyle name="Normal 7 2 2 2 7 2 2" xfId="4327"/>
    <cellStyle name="Normal 7 2 2 2 7 3" xfId="3201"/>
    <cellStyle name="Normal 7 2 2 2 8" xfId="1427"/>
    <cellStyle name="Normal 7 2 2 2 8 2" xfId="2553"/>
    <cellStyle name="Normal 7 2 2 2 8 2 2" xfId="4805"/>
    <cellStyle name="Normal 7 2 2 2 8 3" xfId="3679"/>
    <cellStyle name="Normal 7 2 2 2 9" xfId="1542"/>
    <cellStyle name="Normal 7 2 2 2 9 2" xfId="3794"/>
    <cellStyle name="Normal 7 2 2 3" xfId="338"/>
    <cellStyle name="Normal 7 2 2 3 2" xfId="339"/>
    <cellStyle name="Normal 7 2 2 3 2 2" xfId="595"/>
    <cellStyle name="Normal 7 2 2 3 2 2 2" xfId="1134"/>
    <cellStyle name="Normal 7 2 2 3 2 2 2 2" xfId="2260"/>
    <cellStyle name="Normal 7 2 2 3 2 2 2 2 2" xfId="4512"/>
    <cellStyle name="Normal 7 2 2 3 2 2 2 3" xfId="3386"/>
    <cellStyle name="Normal 7 2 2 3 2 2 3" xfId="1727"/>
    <cellStyle name="Normal 7 2 2 3 2 2 3 2" xfId="3979"/>
    <cellStyle name="Normal 7 2 2 3 2 2 4" xfId="2853"/>
    <cellStyle name="Normal 7 2 2 3 2 3" xfId="779"/>
    <cellStyle name="Normal 7 2 2 3 2 3 2" xfId="1312"/>
    <cellStyle name="Normal 7 2 2 3 2 3 2 2" xfId="2438"/>
    <cellStyle name="Normal 7 2 2 3 2 3 2 2 2" xfId="4690"/>
    <cellStyle name="Normal 7 2 2 3 2 3 2 3" xfId="3564"/>
    <cellStyle name="Normal 7 2 2 3 2 3 3" xfId="1905"/>
    <cellStyle name="Normal 7 2 2 3 2 3 3 2" xfId="4157"/>
    <cellStyle name="Normal 7 2 2 3 2 3 4" xfId="3031"/>
    <cellStyle name="Normal 7 2 2 3 2 4" xfId="956"/>
    <cellStyle name="Normal 7 2 2 3 2 4 2" xfId="2082"/>
    <cellStyle name="Normal 7 2 2 3 2 4 2 2" xfId="4334"/>
    <cellStyle name="Normal 7 2 2 3 2 4 3" xfId="3208"/>
    <cellStyle name="Normal 7 2 2 3 2 5" xfId="1549"/>
    <cellStyle name="Normal 7 2 2 3 2 5 2" xfId="3801"/>
    <cellStyle name="Normal 7 2 2 3 2 6" xfId="2675"/>
    <cellStyle name="Normal 7 2 2 3 3" xfId="340"/>
    <cellStyle name="Normal 7 2 2 3 3 2" xfId="596"/>
    <cellStyle name="Normal 7 2 2 3 3 2 2" xfId="1135"/>
    <cellStyle name="Normal 7 2 2 3 3 2 2 2" xfId="2261"/>
    <cellStyle name="Normal 7 2 2 3 3 2 2 2 2" xfId="4513"/>
    <cellStyle name="Normal 7 2 2 3 3 2 2 3" xfId="3387"/>
    <cellStyle name="Normal 7 2 2 3 3 2 3" xfId="1728"/>
    <cellStyle name="Normal 7 2 2 3 3 2 3 2" xfId="3980"/>
    <cellStyle name="Normal 7 2 2 3 3 2 4" xfId="2854"/>
    <cellStyle name="Normal 7 2 2 3 3 3" xfId="780"/>
    <cellStyle name="Normal 7 2 2 3 3 3 2" xfId="1313"/>
    <cellStyle name="Normal 7 2 2 3 3 3 2 2" xfId="2439"/>
    <cellStyle name="Normal 7 2 2 3 3 3 2 2 2" xfId="4691"/>
    <cellStyle name="Normal 7 2 2 3 3 3 2 3" xfId="3565"/>
    <cellStyle name="Normal 7 2 2 3 3 3 3" xfId="1906"/>
    <cellStyle name="Normal 7 2 2 3 3 3 3 2" xfId="4158"/>
    <cellStyle name="Normal 7 2 2 3 3 3 4" xfId="3032"/>
    <cellStyle name="Normal 7 2 2 3 3 4" xfId="957"/>
    <cellStyle name="Normal 7 2 2 3 3 4 2" xfId="2083"/>
    <cellStyle name="Normal 7 2 2 3 3 4 2 2" xfId="4335"/>
    <cellStyle name="Normal 7 2 2 3 3 4 3" xfId="3209"/>
    <cellStyle name="Normal 7 2 2 3 3 5" xfId="1550"/>
    <cellStyle name="Normal 7 2 2 3 3 5 2" xfId="3802"/>
    <cellStyle name="Normal 7 2 2 3 3 6" xfId="2676"/>
    <cellStyle name="Normal 7 2 2 3 4" xfId="594"/>
    <cellStyle name="Normal 7 2 2 3 4 2" xfId="1133"/>
    <cellStyle name="Normal 7 2 2 3 4 2 2" xfId="2259"/>
    <cellStyle name="Normal 7 2 2 3 4 2 2 2" xfId="4511"/>
    <cellStyle name="Normal 7 2 2 3 4 2 3" xfId="3385"/>
    <cellStyle name="Normal 7 2 2 3 4 3" xfId="1726"/>
    <cellStyle name="Normal 7 2 2 3 4 3 2" xfId="3978"/>
    <cellStyle name="Normal 7 2 2 3 4 4" xfId="2852"/>
    <cellStyle name="Normal 7 2 2 3 5" xfId="778"/>
    <cellStyle name="Normal 7 2 2 3 5 2" xfId="1311"/>
    <cellStyle name="Normal 7 2 2 3 5 2 2" xfId="2437"/>
    <cellStyle name="Normal 7 2 2 3 5 2 2 2" xfId="4689"/>
    <cellStyle name="Normal 7 2 2 3 5 2 3" xfId="3563"/>
    <cellStyle name="Normal 7 2 2 3 5 3" xfId="1904"/>
    <cellStyle name="Normal 7 2 2 3 5 3 2" xfId="4156"/>
    <cellStyle name="Normal 7 2 2 3 5 4" xfId="3030"/>
    <cellStyle name="Normal 7 2 2 3 6" xfId="955"/>
    <cellStyle name="Normal 7 2 2 3 6 2" xfId="2081"/>
    <cellStyle name="Normal 7 2 2 3 6 2 2" xfId="4333"/>
    <cellStyle name="Normal 7 2 2 3 6 3" xfId="3207"/>
    <cellStyle name="Normal 7 2 2 3 7" xfId="1429"/>
    <cellStyle name="Normal 7 2 2 3 7 2" xfId="2555"/>
    <cellStyle name="Normal 7 2 2 3 7 2 2" xfId="4807"/>
    <cellStyle name="Normal 7 2 2 3 7 3" xfId="3681"/>
    <cellStyle name="Normal 7 2 2 3 8" xfId="1548"/>
    <cellStyle name="Normal 7 2 2 3 8 2" xfId="3800"/>
    <cellStyle name="Normal 7 2 2 3 9" xfId="2674"/>
    <cellStyle name="Normal 7 2 2 4" xfId="341"/>
    <cellStyle name="Normal 7 2 2 4 2" xfId="342"/>
    <cellStyle name="Normal 7 2 2 4 2 2" xfId="598"/>
    <cellStyle name="Normal 7 2 2 4 2 2 2" xfId="1137"/>
    <cellStyle name="Normal 7 2 2 4 2 2 2 2" xfId="2263"/>
    <cellStyle name="Normal 7 2 2 4 2 2 2 2 2" xfId="4515"/>
    <cellStyle name="Normal 7 2 2 4 2 2 2 3" xfId="3389"/>
    <cellStyle name="Normal 7 2 2 4 2 2 3" xfId="1730"/>
    <cellStyle name="Normal 7 2 2 4 2 2 3 2" xfId="3982"/>
    <cellStyle name="Normal 7 2 2 4 2 2 4" xfId="2856"/>
    <cellStyle name="Normal 7 2 2 4 2 3" xfId="782"/>
    <cellStyle name="Normal 7 2 2 4 2 3 2" xfId="1315"/>
    <cellStyle name="Normal 7 2 2 4 2 3 2 2" xfId="2441"/>
    <cellStyle name="Normal 7 2 2 4 2 3 2 2 2" xfId="4693"/>
    <cellStyle name="Normal 7 2 2 4 2 3 2 3" xfId="3567"/>
    <cellStyle name="Normal 7 2 2 4 2 3 3" xfId="1908"/>
    <cellStyle name="Normal 7 2 2 4 2 3 3 2" xfId="4160"/>
    <cellStyle name="Normal 7 2 2 4 2 3 4" xfId="3034"/>
    <cellStyle name="Normal 7 2 2 4 2 4" xfId="959"/>
    <cellStyle name="Normal 7 2 2 4 2 4 2" xfId="2085"/>
    <cellStyle name="Normal 7 2 2 4 2 4 2 2" xfId="4337"/>
    <cellStyle name="Normal 7 2 2 4 2 4 3" xfId="3211"/>
    <cellStyle name="Normal 7 2 2 4 2 5" xfId="1552"/>
    <cellStyle name="Normal 7 2 2 4 2 5 2" xfId="3804"/>
    <cellStyle name="Normal 7 2 2 4 2 6" xfId="2678"/>
    <cellStyle name="Normal 7 2 2 4 3" xfId="343"/>
    <cellStyle name="Normal 7 2 2 4 3 2" xfId="599"/>
    <cellStyle name="Normal 7 2 2 4 3 2 2" xfId="1138"/>
    <cellStyle name="Normal 7 2 2 4 3 2 2 2" xfId="2264"/>
    <cellStyle name="Normal 7 2 2 4 3 2 2 2 2" xfId="4516"/>
    <cellStyle name="Normal 7 2 2 4 3 2 2 3" xfId="3390"/>
    <cellStyle name="Normal 7 2 2 4 3 2 3" xfId="1731"/>
    <cellStyle name="Normal 7 2 2 4 3 2 3 2" xfId="3983"/>
    <cellStyle name="Normal 7 2 2 4 3 2 4" xfId="2857"/>
    <cellStyle name="Normal 7 2 2 4 3 3" xfId="783"/>
    <cellStyle name="Normal 7 2 2 4 3 3 2" xfId="1316"/>
    <cellStyle name="Normal 7 2 2 4 3 3 2 2" xfId="2442"/>
    <cellStyle name="Normal 7 2 2 4 3 3 2 2 2" xfId="4694"/>
    <cellStyle name="Normal 7 2 2 4 3 3 2 3" xfId="3568"/>
    <cellStyle name="Normal 7 2 2 4 3 3 3" xfId="1909"/>
    <cellStyle name="Normal 7 2 2 4 3 3 3 2" xfId="4161"/>
    <cellStyle name="Normal 7 2 2 4 3 3 4" xfId="3035"/>
    <cellStyle name="Normal 7 2 2 4 3 4" xfId="960"/>
    <cellStyle name="Normal 7 2 2 4 3 4 2" xfId="2086"/>
    <cellStyle name="Normal 7 2 2 4 3 4 2 2" xfId="4338"/>
    <cellStyle name="Normal 7 2 2 4 3 4 3" xfId="3212"/>
    <cellStyle name="Normal 7 2 2 4 3 5" xfId="1553"/>
    <cellStyle name="Normal 7 2 2 4 3 5 2" xfId="3805"/>
    <cellStyle name="Normal 7 2 2 4 3 6" xfId="2679"/>
    <cellStyle name="Normal 7 2 2 4 4" xfId="597"/>
    <cellStyle name="Normal 7 2 2 4 4 2" xfId="1136"/>
    <cellStyle name="Normal 7 2 2 4 4 2 2" xfId="2262"/>
    <cellStyle name="Normal 7 2 2 4 4 2 2 2" xfId="4514"/>
    <cellStyle name="Normal 7 2 2 4 4 2 3" xfId="3388"/>
    <cellStyle name="Normal 7 2 2 4 4 3" xfId="1729"/>
    <cellStyle name="Normal 7 2 2 4 4 3 2" xfId="3981"/>
    <cellStyle name="Normal 7 2 2 4 4 4" xfId="2855"/>
    <cellStyle name="Normal 7 2 2 4 5" xfId="781"/>
    <cellStyle name="Normal 7 2 2 4 5 2" xfId="1314"/>
    <cellStyle name="Normal 7 2 2 4 5 2 2" xfId="2440"/>
    <cellStyle name="Normal 7 2 2 4 5 2 2 2" xfId="4692"/>
    <cellStyle name="Normal 7 2 2 4 5 2 3" xfId="3566"/>
    <cellStyle name="Normal 7 2 2 4 5 3" xfId="1907"/>
    <cellStyle name="Normal 7 2 2 4 5 3 2" xfId="4159"/>
    <cellStyle name="Normal 7 2 2 4 5 4" xfId="3033"/>
    <cellStyle name="Normal 7 2 2 4 6" xfId="958"/>
    <cellStyle name="Normal 7 2 2 4 6 2" xfId="2084"/>
    <cellStyle name="Normal 7 2 2 4 6 2 2" xfId="4336"/>
    <cellStyle name="Normal 7 2 2 4 6 3" xfId="3210"/>
    <cellStyle name="Normal 7 2 2 4 7" xfId="1430"/>
    <cellStyle name="Normal 7 2 2 4 7 2" xfId="2556"/>
    <cellStyle name="Normal 7 2 2 4 7 2 2" xfId="4808"/>
    <cellStyle name="Normal 7 2 2 4 7 3" xfId="3682"/>
    <cellStyle name="Normal 7 2 2 4 8" xfId="1551"/>
    <cellStyle name="Normal 7 2 2 4 8 2" xfId="3803"/>
    <cellStyle name="Normal 7 2 2 4 9" xfId="2677"/>
    <cellStyle name="Normal 7 2 2 5" xfId="344"/>
    <cellStyle name="Normal 7 2 2 5 2" xfId="600"/>
    <cellStyle name="Normal 7 2 2 5 2 2" xfId="1139"/>
    <cellStyle name="Normal 7 2 2 5 2 2 2" xfId="2265"/>
    <cellStyle name="Normal 7 2 2 5 2 2 2 2" xfId="4517"/>
    <cellStyle name="Normal 7 2 2 5 2 2 3" xfId="3391"/>
    <cellStyle name="Normal 7 2 2 5 2 3" xfId="1732"/>
    <cellStyle name="Normal 7 2 2 5 2 3 2" xfId="3984"/>
    <cellStyle name="Normal 7 2 2 5 2 4" xfId="2858"/>
    <cellStyle name="Normal 7 2 2 5 3" xfId="784"/>
    <cellStyle name="Normal 7 2 2 5 3 2" xfId="1317"/>
    <cellStyle name="Normal 7 2 2 5 3 2 2" xfId="2443"/>
    <cellStyle name="Normal 7 2 2 5 3 2 2 2" xfId="4695"/>
    <cellStyle name="Normal 7 2 2 5 3 2 3" xfId="3569"/>
    <cellStyle name="Normal 7 2 2 5 3 3" xfId="1910"/>
    <cellStyle name="Normal 7 2 2 5 3 3 2" xfId="4162"/>
    <cellStyle name="Normal 7 2 2 5 3 4" xfId="3036"/>
    <cellStyle name="Normal 7 2 2 5 4" xfId="961"/>
    <cellStyle name="Normal 7 2 2 5 4 2" xfId="2087"/>
    <cellStyle name="Normal 7 2 2 5 4 2 2" xfId="4339"/>
    <cellStyle name="Normal 7 2 2 5 4 3" xfId="3213"/>
    <cellStyle name="Normal 7 2 2 5 5" xfId="1554"/>
    <cellStyle name="Normal 7 2 2 5 5 2" xfId="3806"/>
    <cellStyle name="Normal 7 2 2 5 6" xfId="2680"/>
    <cellStyle name="Normal 7 2 2 6" xfId="345"/>
    <cellStyle name="Normal 7 2 2 6 2" xfId="601"/>
    <cellStyle name="Normal 7 2 2 6 2 2" xfId="1140"/>
    <cellStyle name="Normal 7 2 2 6 2 2 2" xfId="2266"/>
    <cellStyle name="Normal 7 2 2 6 2 2 2 2" xfId="4518"/>
    <cellStyle name="Normal 7 2 2 6 2 2 3" xfId="3392"/>
    <cellStyle name="Normal 7 2 2 6 2 3" xfId="1733"/>
    <cellStyle name="Normal 7 2 2 6 2 3 2" xfId="3985"/>
    <cellStyle name="Normal 7 2 2 6 2 4" xfId="2859"/>
    <cellStyle name="Normal 7 2 2 6 3" xfId="785"/>
    <cellStyle name="Normal 7 2 2 6 3 2" xfId="1318"/>
    <cellStyle name="Normal 7 2 2 6 3 2 2" xfId="2444"/>
    <cellStyle name="Normal 7 2 2 6 3 2 2 2" xfId="4696"/>
    <cellStyle name="Normal 7 2 2 6 3 2 3" xfId="3570"/>
    <cellStyle name="Normal 7 2 2 6 3 3" xfId="1911"/>
    <cellStyle name="Normal 7 2 2 6 3 3 2" xfId="4163"/>
    <cellStyle name="Normal 7 2 2 6 3 4" xfId="3037"/>
    <cellStyle name="Normal 7 2 2 6 4" xfId="962"/>
    <cellStyle name="Normal 7 2 2 6 4 2" xfId="2088"/>
    <cellStyle name="Normal 7 2 2 6 4 2 2" xfId="4340"/>
    <cellStyle name="Normal 7 2 2 6 4 3" xfId="3214"/>
    <cellStyle name="Normal 7 2 2 6 5" xfId="1555"/>
    <cellStyle name="Normal 7 2 2 6 5 2" xfId="3807"/>
    <cellStyle name="Normal 7 2 2 6 6" xfId="2681"/>
    <cellStyle name="Normal 7 2 2 7" xfId="587"/>
    <cellStyle name="Normal 7 2 2 7 2" xfId="1126"/>
    <cellStyle name="Normal 7 2 2 7 2 2" xfId="2252"/>
    <cellStyle name="Normal 7 2 2 7 2 2 2" xfId="4504"/>
    <cellStyle name="Normal 7 2 2 7 2 3" xfId="3378"/>
    <cellStyle name="Normal 7 2 2 7 3" xfId="1719"/>
    <cellStyle name="Normal 7 2 2 7 3 2" xfId="3971"/>
    <cellStyle name="Normal 7 2 2 7 4" xfId="2845"/>
    <cellStyle name="Normal 7 2 2 8" xfId="771"/>
    <cellStyle name="Normal 7 2 2 8 2" xfId="1304"/>
    <cellStyle name="Normal 7 2 2 8 2 2" xfId="2430"/>
    <cellStyle name="Normal 7 2 2 8 2 2 2" xfId="4682"/>
    <cellStyle name="Normal 7 2 2 8 2 3" xfId="3556"/>
    <cellStyle name="Normal 7 2 2 8 3" xfId="1897"/>
    <cellStyle name="Normal 7 2 2 8 3 2" xfId="4149"/>
    <cellStyle name="Normal 7 2 2 8 4" xfId="3023"/>
    <cellStyle name="Normal 7 2 2 9" xfId="948"/>
    <cellStyle name="Normal 7 2 2 9 2" xfId="2074"/>
    <cellStyle name="Normal 7 2 2 9 2 2" xfId="4326"/>
    <cellStyle name="Normal 7 2 2 9 3" xfId="3200"/>
    <cellStyle name="Normal 7 2 3" xfId="346"/>
    <cellStyle name="Normal 7 2 3 10" xfId="2682"/>
    <cellStyle name="Normal 7 2 3 2" xfId="347"/>
    <cellStyle name="Normal 7 2 3 2 2" xfId="348"/>
    <cellStyle name="Normal 7 2 3 2 2 2" xfId="604"/>
    <cellStyle name="Normal 7 2 3 2 2 2 2" xfId="1143"/>
    <cellStyle name="Normal 7 2 3 2 2 2 2 2" xfId="2269"/>
    <cellStyle name="Normal 7 2 3 2 2 2 2 2 2" xfId="4521"/>
    <cellStyle name="Normal 7 2 3 2 2 2 2 3" xfId="3395"/>
    <cellStyle name="Normal 7 2 3 2 2 2 3" xfId="1736"/>
    <cellStyle name="Normal 7 2 3 2 2 2 3 2" xfId="3988"/>
    <cellStyle name="Normal 7 2 3 2 2 2 4" xfId="2862"/>
    <cellStyle name="Normal 7 2 3 2 2 3" xfId="788"/>
    <cellStyle name="Normal 7 2 3 2 2 3 2" xfId="1321"/>
    <cellStyle name="Normal 7 2 3 2 2 3 2 2" xfId="2447"/>
    <cellStyle name="Normal 7 2 3 2 2 3 2 2 2" xfId="4699"/>
    <cellStyle name="Normal 7 2 3 2 2 3 2 3" xfId="3573"/>
    <cellStyle name="Normal 7 2 3 2 2 3 3" xfId="1914"/>
    <cellStyle name="Normal 7 2 3 2 2 3 3 2" xfId="4166"/>
    <cellStyle name="Normal 7 2 3 2 2 3 4" xfId="3040"/>
    <cellStyle name="Normal 7 2 3 2 2 4" xfId="965"/>
    <cellStyle name="Normal 7 2 3 2 2 4 2" xfId="2091"/>
    <cellStyle name="Normal 7 2 3 2 2 4 2 2" xfId="4343"/>
    <cellStyle name="Normal 7 2 3 2 2 4 3" xfId="3217"/>
    <cellStyle name="Normal 7 2 3 2 2 5" xfId="1558"/>
    <cellStyle name="Normal 7 2 3 2 2 5 2" xfId="3810"/>
    <cellStyle name="Normal 7 2 3 2 2 6" xfId="2684"/>
    <cellStyle name="Normal 7 2 3 2 3" xfId="349"/>
    <cellStyle name="Normal 7 2 3 2 3 2" xfId="605"/>
    <cellStyle name="Normal 7 2 3 2 3 2 2" xfId="1144"/>
    <cellStyle name="Normal 7 2 3 2 3 2 2 2" xfId="2270"/>
    <cellStyle name="Normal 7 2 3 2 3 2 2 2 2" xfId="4522"/>
    <cellStyle name="Normal 7 2 3 2 3 2 2 3" xfId="3396"/>
    <cellStyle name="Normal 7 2 3 2 3 2 3" xfId="1737"/>
    <cellStyle name="Normal 7 2 3 2 3 2 3 2" xfId="3989"/>
    <cellStyle name="Normal 7 2 3 2 3 2 4" xfId="2863"/>
    <cellStyle name="Normal 7 2 3 2 3 3" xfId="789"/>
    <cellStyle name="Normal 7 2 3 2 3 3 2" xfId="1322"/>
    <cellStyle name="Normal 7 2 3 2 3 3 2 2" xfId="2448"/>
    <cellStyle name="Normal 7 2 3 2 3 3 2 2 2" xfId="4700"/>
    <cellStyle name="Normal 7 2 3 2 3 3 2 3" xfId="3574"/>
    <cellStyle name="Normal 7 2 3 2 3 3 3" xfId="1915"/>
    <cellStyle name="Normal 7 2 3 2 3 3 3 2" xfId="4167"/>
    <cellStyle name="Normal 7 2 3 2 3 3 4" xfId="3041"/>
    <cellStyle name="Normal 7 2 3 2 3 4" xfId="966"/>
    <cellStyle name="Normal 7 2 3 2 3 4 2" xfId="2092"/>
    <cellStyle name="Normal 7 2 3 2 3 4 2 2" xfId="4344"/>
    <cellStyle name="Normal 7 2 3 2 3 4 3" xfId="3218"/>
    <cellStyle name="Normal 7 2 3 2 3 5" xfId="1559"/>
    <cellStyle name="Normal 7 2 3 2 3 5 2" xfId="3811"/>
    <cellStyle name="Normal 7 2 3 2 3 6" xfId="2685"/>
    <cellStyle name="Normal 7 2 3 2 4" xfId="603"/>
    <cellStyle name="Normal 7 2 3 2 4 2" xfId="1142"/>
    <cellStyle name="Normal 7 2 3 2 4 2 2" xfId="2268"/>
    <cellStyle name="Normal 7 2 3 2 4 2 2 2" xfId="4520"/>
    <cellStyle name="Normal 7 2 3 2 4 2 3" xfId="3394"/>
    <cellStyle name="Normal 7 2 3 2 4 3" xfId="1735"/>
    <cellStyle name="Normal 7 2 3 2 4 3 2" xfId="3987"/>
    <cellStyle name="Normal 7 2 3 2 4 4" xfId="2861"/>
    <cellStyle name="Normal 7 2 3 2 5" xfId="787"/>
    <cellStyle name="Normal 7 2 3 2 5 2" xfId="1320"/>
    <cellStyle name="Normal 7 2 3 2 5 2 2" xfId="2446"/>
    <cellStyle name="Normal 7 2 3 2 5 2 2 2" xfId="4698"/>
    <cellStyle name="Normal 7 2 3 2 5 2 3" xfId="3572"/>
    <cellStyle name="Normal 7 2 3 2 5 3" xfId="1913"/>
    <cellStyle name="Normal 7 2 3 2 5 3 2" xfId="4165"/>
    <cellStyle name="Normal 7 2 3 2 5 4" xfId="3039"/>
    <cellStyle name="Normal 7 2 3 2 6" xfId="964"/>
    <cellStyle name="Normal 7 2 3 2 6 2" xfId="2090"/>
    <cellStyle name="Normal 7 2 3 2 6 2 2" xfId="4342"/>
    <cellStyle name="Normal 7 2 3 2 6 3" xfId="3216"/>
    <cellStyle name="Normal 7 2 3 2 7" xfId="1432"/>
    <cellStyle name="Normal 7 2 3 2 7 2" xfId="2558"/>
    <cellStyle name="Normal 7 2 3 2 7 2 2" xfId="4810"/>
    <cellStyle name="Normal 7 2 3 2 7 3" xfId="3684"/>
    <cellStyle name="Normal 7 2 3 2 8" xfId="1557"/>
    <cellStyle name="Normal 7 2 3 2 8 2" xfId="3809"/>
    <cellStyle name="Normal 7 2 3 2 9" xfId="2683"/>
    <cellStyle name="Normal 7 2 3 3" xfId="350"/>
    <cellStyle name="Normal 7 2 3 3 2" xfId="606"/>
    <cellStyle name="Normal 7 2 3 3 2 2" xfId="1145"/>
    <cellStyle name="Normal 7 2 3 3 2 2 2" xfId="2271"/>
    <cellStyle name="Normal 7 2 3 3 2 2 2 2" xfId="4523"/>
    <cellStyle name="Normal 7 2 3 3 2 2 3" xfId="3397"/>
    <cellStyle name="Normal 7 2 3 3 2 3" xfId="1738"/>
    <cellStyle name="Normal 7 2 3 3 2 3 2" xfId="3990"/>
    <cellStyle name="Normal 7 2 3 3 2 4" xfId="2864"/>
    <cellStyle name="Normal 7 2 3 3 3" xfId="790"/>
    <cellStyle name="Normal 7 2 3 3 3 2" xfId="1323"/>
    <cellStyle name="Normal 7 2 3 3 3 2 2" xfId="2449"/>
    <cellStyle name="Normal 7 2 3 3 3 2 2 2" xfId="4701"/>
    <cellStyle name="Normal 7 2 3 3 3 2 3" xfId="3575"/>
    <cellStyle name="Normal 7 2 3 3 3 3" xfId="1916"/>
    <cellStyle name="Normal 7 2 3 3 3 3 2" xfId="4168"/>
    <cellStyle name="Normal 7 2 3 3 3 4" xfId="3042"/>
    <cellStyle name="Normal 7 2 3 3 4" xfId="967"/>
    <cellStyle name="Normal 7 2 3 3 4 2" xfId="2093"/>
    <cellStyle name="Normal 7 2 3 3 4 2 2" xfId="4345"/>
    <cellStyle name="Normal 7 2 3 3 4 3" xfId="3219"/>
    <cellStyle name="Normal 7 2 3 3 5" xfId="1560"/>
    <cellStyle name="Normal 7 2 3 3 5 2" xfId="3812"/>
    <cellStyle name="Normal 7 2 3 3 6" xfId="2686"/>
    <cellStyle name="Normal 7 2 3 4" xfId="351"/>
    <cellStyle name="Normal 7 2 3 4 2" xfId="607"/>
    <cellStyle name="Normal 7 2 3 4 2 2" xfId="1146"/>
    <cellStyle name="Normal 7 2 3 4 2 2 2" xfId="2272"/>
    <cellStyle name="Normal 7 2 3 4 2 2 2 2" xfId="4524"/>
    <cellStyle name="Normal 7 2 3 4 2 2 3" xfId="3398"/>
    <cellStyle name="Normal 7 2 3 4 2 3" xfId="1739"/>
    <cellStyle name="Normal 7 2 3 4 2 3 2" xfId="3991"/>
    <cellStyle name="Normal 7 2 3 4 2 4" xfId="2865"/>
    <cellStyle name="Normal 7 2 3 4 3" xfId="791"/>
    <cellStyle name="Normal 7 2 3 4 3 2" xfId="1324"/>
    <cellStyle name="Normal 7 2 3 4 3 2 2" xfId="2450"/>
    <cellStyle name="Normal 7 2 3 4 3 2 2 2" xfId="4702"/>
    <cellStyle name="Normal 7 2 3 4 3 2 3" xfId="3576"/>
    <cellStyle name="Normal 7 2 3 4 3 3" xfId="1917"/>
    <cellStyle name="Normal 7 2 3 4 3 3 2" xfId="4169"/>
    <cellStyle name="Normal 7 2 3 4 3 4" xfId="3043"/>
    <cellStyle name="Normal 7 2 3 4 4" xfId="968"/>
    <cellStyle name="Normal 7 2 3 4 4 2" xfId="2094"/>
    <cellStyle name="Normal 7 2 3 4 4 2 2" xfId="4346"/>
    <cellStyle name="Normal 7 2 3 4 4 3" xfId="3220"/>
    <cellStyle name="Normal 7 2 3 4 5" xfId="1561"/>
    <cellStyle name="Normal 7 2 3 4 5 2" xfId="3813"/>
    <cellStyle name="Normal 7 2 3 4 6" xfId="2687"/>
    <cellStyle name="Normal 7 2 3 5" xfId="602"/>
    <cellStyle name="Normal 7 2 3 5 2" xfId="1141"/>
    <cellStyle name="Normal 7 2 3 5 2 2" xfId="2267"/>
    <cellStyle name="Normal 7 2 3 5 2 2 2" xfId="4519"/>
    <cellStyle name="Normal 7 2 3 5 2 3" xfId="3393"/>
    <cellStyle name="Normal 7 2 3 5 3" xfId="1734"/>
    <cellStyle name="Normal 7 2 3 5 3 2" xfId="3986"/>
    <cellStyle name="Normal 7 2 3 5 4" xfId="2860"/>
    <cellStyle name="Normal 7 2 3 6" xfId="786"/>
    <cellStyle name="Normal 7 2 3 6 2" xfId="1319"/>
    <cellStyle name="Normal 7 2 3 6 2 2" xfId="2445"/>
    <cellStyle name="Normal 7 2 3 6 2 2 2" xfId="4697"/>
    <cellStyle name="Normal 7 2 3 6 2 3" xfId="3571"/>
    <cellStyle name="Normal 7 2 3 6 3" xfId="1912"/>
    <cellStyle name="Normal 7 2 3 6 3 2" xfId="4164"/>
    <cellStyle name="Normal 7 2 3 6 4" xfId="3038"/>
    <cellStyle name="Normal 7 2 3 7" xfId="963"/>
    <cellStyle name="Normal 7 2 3 7 2" xfId="2089"/>
    <cellStyle name="Normal 7 2 3 7 2 2" xfId="4341"/>
    <cellStyle name="Normal 7 2 3 7 3" xfId="3215"/>
    <cellStyle name="Normal 7 2 3 8" xfId="1431"/>
    <cellStyle name="Normal 7 2 3 8 2" xfId="2557"/>
    <cellStyle name="Normal 7 2 3 8 2 2" xfId="4809"/>
    <cellStyle name="Normal 7 2 3 8 3" xfId="3683"/>
    <cellStyle name="Normal 7 2 3 9" xfId="1556"/>
    <cellStyle name="Normal 7 2 3 9 2" xfId="3808"/>
    <cellStyle name="Normal 7 2 4" xfId="352"/>
    <cellStyle name="Normal 7 2 4 2" xfId="353"/>
    <cellStyle name="Normal 7 2 4 2 2" xfId="609"/>
    <cellStyle name="Normal 7 2 4 2 2 2" xfId="1148"/>
    <cellStyle name="Normal 7 2 4 2 2 2 2" xfId="2274"/>
    <cellStyle name="Normal 7 2 4 2 2 2 2 2" xfId="4526"/>
    <cellStyle name="Normal 7 2 4 2 2 2 3" xfId="3400"/>
    <cellStyle name="Normal 7 2 4 2 2 3" xfId="1741"/>
    <cellStyle name="Normal 7 2 4 2 2 3 2" xfId="3993"/>
    <cellStyle name="Normal 7 2 4 2 2 4" xfId="2867"/>
    <cellStyle name="Normal 7 2 4 2 3" xfId="793"/>
    <cellStyle name="Normal 7 2 4 2 3 2" xfId="1326"/>
    <cellStyle name="Normal 7 2 4 2 3 2 2" xfId="2452"/>
    <cellStyle name="Normal 7 2 4 2 3 2 2 2" xfId="4704"/>
    <cellStyle name="Normal 7 2 4 2 3 2 3" xfId="3578"/>
    <cellStyle name="Normal 7 2 4 2 3 3" xfId="1919"/>
    <cellStyle name="Normal 7 2 4 2 3 3 2" xfId="4171"/>
    <cellStyle name="Normal 7 2 4 2 3 4" xfId="3045"/>
    <cellStyle name="Normal 7 2 4 2 4" xfId="970"/>
    <cellStyle name="Normal 7 2 4 2 4 2" xfId="2096"/>
    <cellStyle name="Normal 7 2 4 2 4 2 2" xfId="4348"/>
    <cellStyle name="Normal 7 2 4 2 4 3" xfId="3222"/>
    <cellStyle name="Normal 7 2 4 2 5" xfId="1563"/>
    <cellStyle name="Normal 7 2 4 2 5 2" xfId="3815"/>
    <cellStyle name="Normal 7 2 4 2 6" xfId="2689"/>
    <cellStyle name="Normal 7 2 4 3" xfId="354"/>
    <cellStyle name="Normal 7 2 4 3 2" xfId="610"/>
    <cellStyle name="Normal 7 2 4 3 2 2" xfId="1149"/>
    <cellStyle name="Normal 7 2 4 3 2 2 2" xfId="2275"/>
    <cellStyle name="Normal 7 2 4 3 2 2 2 2" xfId="4527"/>
    <cellStyle name="Normal 7 2 4 3 2 2 3" xfId="3401"/>
    <cellStyle name="Normal 7 2 4 3 2 3" xfId="1742"/>
    <cellStyle name="Normal 7 2 4 3 2 3 2" xfId="3994"/>
    <cellStyle name="Normal 7 2 4 3 2 4" xfId="2868"/>
    <cellStyle name="Normal 7 2 4 3 3" xfId="794"/>
    <cellStyle name="Normal 7 2 4 3 3 2" xfId="1327"/>
    <cellStyle name="Normal 7 2 4 3 3 2 2" xfId="2453"/>
    <cellStyle name="Normal 7 2 4 3 3 2 2 2" xfId="4705"/>
    <cellStyle name="Normal 7 2 4 3 3 2 3" xfId="3579"/>
    <cellStyle name="Normal 7 2 4 3 3 3" xfId="1920"/>
    <cellStyle name="Normal 7 2 4 3 3 3 2" xfId="4172"/>
    <cellStyle name="Normal 7 2 4 3 3 4" xfId="3046"/>
    <cellStyle name="Normal 7 2 4 3 4" xfId="971"/>
    <cellStyle name="Normal 7 2 4 3 4 2" xfId="2097"/>
    <cellStyle name="Normal 7 2 4 3 4 2 2" xfId="4349"/>
    <cellStyle name="Normal 7 2 4 3 4 3" xfId="3223"/>
    <cellStyle name="Normal 7 2 4 3 5" xfId="1564"/>
    <cellStyle name="Normal 7 2 4 3 5 2" xfId="3816"/>
    <cellStyle name="Normal 7 2 4 3 6" xfId="2690"/>
    <cellStyle name="Normal 7 2 4 4" xfId="608"/>
    <cellStyle name="Normal 7 2 4 4 2" xfId="1147"/>
    <cellStyle name="Normal 7 2 4 4 2 2" xfId="2273"/>
    <cellStyle name="Normal 7 2 4 4 2 2 2" xfId="4525"/>
    <cellStyle name="Normal 7 2 4 4 2 3" xfId="3399"/>
    <cellStyle name="Normal 7 2 4 4 3" xfId="1740"/>
    <cellStyle name="Normal 7 2 4 4 3 2" xfId="3992"/>
    <cellStyle name="Normal 7 2 4 4 4" xfId="2866"/>
    <cellStyle name="Normal 7 2 4 5" xfId="792"/>
    <cellStyle name="Normal 7 2 4 5 2" xfId="1325"/>
    <cellStyle name="Normal 7 2 4 5 2 2" xfId="2451"/>
    <cellStyle name="Normal 7 2 4 5 2 2 2" xfId="4703"/>
    <cellStyle name="Normal 7 2 4 5 2 3" xfId="3577"/>
    <cellStyle name="Normal 7 2 4 5 3" xfId="1918"/>
    <cellStyle name="Normal 7 2 4 5 3 2" xfId="4170"/>
    <cellStyle name="Normal 7 2 4 5 4" xfId="3044"/>
    <cellStyle name="Normal 7 2 4 6" xfId="969"/>
    <cellStyle name="Normal 7 2 4 6 2" xfId="2095"/>
    <cellStyle name="Normal 7 2 4 6 2 2" xfId="4347"/>
    <cellStyle name="Normal 7 2 4 6 3" xfId="3221"/>
    <cellStyle name="Normal 7 2 4 7" xfId="1433"/>
    <cellStyle name="Normal 7 2 4 7 2" xfId="2559"/>
    <cellStyle name="Normal 7 2 4 7 2 2" xfId="4811"/>
    <cellStyle name="Normal 7 2 4 7 3" xfId="3685"/>
    <cellStyle name="Normal 7 2 4 8" xfId="1562"/>
    <cellStyle name="Normal 7 2 4 8 2" xfId="3814"/>
    <cellStyle name="Normal 7 2 4 9" xfId="2688"/>
    <cellStyle name="Normal 7 2 5" xfId="355"/>
    <cellStyle name="Normal 7 2 5 2" xfId="356"/>
    <cellStyle name="Normal 7 2 5 2 2" xfId="612"/>
    <cellStyle name="Normal 7 2 5 2 2 2" xfId="1151"/>
    <cellStyle name="Normal 7 2 5 2 2 2 2" xfId="2277"/>
    <cellStyle name="Normal 7 2 5 2 2 2 2 2" xfId="4529"/>
    <cellStyle name="Normal 7 2 5 2 2 2 3" xfId="3403"/>
    <cellStyle name="Normal 7 2 5 2 2 3" xfId="1744"/>
    <cellStyle name="Normal 7 2 5 2 2 3 2" xfId="3996"/>
    <cellStyle name="Normal 7 2 5 2 2 4" xfId="2870"/>
    <cellStyle name="Normal 7 2 5 2 3" xfId="796"/>
    <cellStyle name="Normal 7 2 5 2 3 2" xfId="1329"/>
    <cellStyle name="Normal 7 2 5 2 3 2 2" xfId="2455"/>
    <cellStyle name="Normal 7 2 5 2 3 2 2 2" xfId="4707"/>
    <cellStyle name="Normal 7 2 5 2 3 2 3" xfId="3581"/>
    <cellStyle name="Normal 7 2 5 2 3 3" xfId="1922"/>
    <cellStyle name="Normal 7 2 5 2 3 3 2" xfId="4174"/>
    <cellStyle name="Normal 7 2 5 2 3 4" xfId="3048"/>
    <cellStyle name="Normal 7 2 5 2 4" xfId="973"/>
    <cellStyle name="Normal 7 2 5 2 4 2" xfId="2099"/>
    <cellStyle name="Normal 7 2 5 2 4 2 2" xfId="4351"/>
    <cellStyle name="Normal 7 2 5 2 4 3" xfId="3225"/>
    <cellStyle name="Normal 7 2 5 2 5" xfId="1566"/>
    <cellStyle name="Normal 7 2 5 2 5 2" xfId="3818"/>
    <cellStyle name="Normal 7 2 5 2 6" xfId="2692"/>
    <cellStyle name="Normal 7 2 5 3" xfId="357"/>
    <cellStyle name="Normal 7 2 5 3 2" xfId="613"/>
    <cellStyle name="Normal 7 2 5 3 2 2" xfId="1152"/>
    <cellStyle name="Normal 7 2 5 3 2 2 2" xfId="2278"/>
    <cellStyle name="Normal 7 2 5 3 2 2 2 2" xfId="4530"/>
    <cellStyle name="Normal 7 2 5 3 2 2 3" xfId="3404"/>
    <cellStyle name="Normal 7 2 5 3 2 3" xfId="1745"/>
    <cellStyle name="Normal 7 2 5 3 2 3 2" xfId="3997"/>
    <cellStyle name="Normal 7 2 5 3 2 4" xfId="2871"/>
    <cellStyle name="Normal 7 2 5 3 3" xfId="797"/>
    <cellStyle name="Normal 7 2 5 3 3 2" xfId="1330"/>
    <cellStyle name="Normal 7 2 5 3 3 2 2" xfId="2456"/>
    <cellStyle name="Normal 7 2 5 3 3 2 2 2" xfId="4708"/>
    <cellStyle name="Normal 7 2 5 3 3 2 3" xfId="3582"/>
    <cellStyle name="Normal 7 2 5 3 3 3" xfId="1923"/>
    <cellStyle name="Normal 7 2 5 3 3 3 2" xfId="4175"/>
    <cellStyle name="Normal 7 2 5 3 3 4" xfId="3049"/>
    <cellStyle name="Normal 7 2 5 3 4" xfId="974"/>
    <cellStyle name="Normal 7 2 5 3 4 2" xfId="2100"/>
    <cellStyle name="Normal 7 2 5 3 4 2 2" xfId="4352"/>
    <cellStyle name="Normal 7 2 5 3 4 3" xfId="3226"/>
    <cellStyle name="Normal 7 2 5 3 5" xfId="1567"/>
    <cellStyle name="Normal 7 2 5 3 5 2" xfId="3819"/>
    <cellStyle name="Normal 7 2 5 3 6" xfId="2693"/>
    <cellStyle name="Normal 7 2 5 4" xfId="611"/>
    <cellStyle name="Normal 7 2 5 4 2" xfId="1150"/>
    <cellStyle name="Normal 7 2 5 4 2 2" xfId="2276"/>
    <cellStyle name="Normal 7 2 5 4 2 2 2" xfId="4528"/>
    <cellStyle name="Normal 7 2 5 4 2 3" xfId="3402"/>
    <cellStyle name="Normal 7 2 5 4 3" xfId="1743"/>
    <cellStyle name="Normal 7 2 5 4 3 2" xfId="3995"/>
    <cellStyle name="Normal 7 2 5 4 4" xfId="2869"/>
    <cellStyle name="Normal 7 2 5 5" xfId="795"/>
    <cellStyle name="Normal 7 2 5 5 2" xfId="1328"/>
    <cellStyle name="Normal 7 2 5 5 2 2" xfId="2454"/>
    <cellStyle name="Normal 7 2 5 5 2 2 2" xfId="4706"/>
    <cellStyle name="Normal 7 2 5 5 2 3" xfId="3580"/>
    <cellStyle name="Normal 7 2 5 5 3" xfId="1921"/>
    <cellStyle name="Normal 7 2 5 5 3 2" xfId="4173"/>
    <cellStyle name="Normal 7 2 5 5 4" xfId="3047"/>
    <cellStyle name="Normal 7 2 5 6" xfId="972"/>
    <cellStyle name="Normal 7 2 5 6 2" xfId="2098"/>
    <cellStyle name="Normal 7 2 5 6 2 2" xfId="4350"/>
    <cellStyle name="Normal 7 2 5 6 3" xfId="3224"/>
    <cellStyle name="Normal 7 2 5 7" xfId="1434"/>
    <cellStyle name="Normal 7 2 5 7 2" xfId="2560"/>
    <cellStyle name="Normal 7 2 5 7 2 2" xfId="4812"/>
    <cellStyle name="Normal 7 2 5 7 3" xfId="3686"/>
    <cellStyle name="Normal 7 2 5 8" xfId="1565"/>
    <cellStyle name="Normal 7 2 5 8 2" xfId="3817"/>
    <cellStyle name="Normal 7 2 5 9" xfId="2691"/>
    <cellStyle name="Normal 7 2 6" xfId="358"/>
    <cellStyle name="Normal 7 2 6 2" xfId="614"/>
    <cellStyle name="Normal 7 2 6 2 2" xfId="1153"/>
    <cellStyle name="Normal 7 2 6 2 2 2" xfId="2279"/>
    <cellStyle name="Normal 7 2 6 2 2 2 2" xfId="4531"/>
    <cellStyle name="Normal 7 2 6 2 2 3" xfId="3405"/>
    <cellStyle name="Normal 7 2 6 2 3" xfId="1746"/>
    <cellStyle name="Normal 7 2 6 2 3 2" xfId="3998"/>
    <cellStyle name="Normal 7 2 6 2 4" xfId="2872"/>
    <cellStyle name="Normal 7 2 6 3" xfId="798"/>
    <cellStyle name="Normal 7 2 6 3 2" xfId="1331"/>
    <cellStyle name="Normal 7 2 6 3 2 2" xfId="2457"/>
    <cellStyle name="Normal 7 2 6 3 2 2 2" xfId="4709"/>
    <cellStyle name="Normal 7 2 6 3 2 3" xfId="3583"/>
    <cellStyle name="Normal 7 2 6 3 3" xfId="1924"/>
    <cellStyle name="Normal 7 2 6 3 3 2" xfId="4176"/>
    <cellStyle name="Normal 7 2 6 3 4" xfId="3050"/>
    <cellStyle name="Normal 7 2 6 4" xfId="975"/>
    <cellStyle name="Normal 7 2 6 4 2" xfId="2101"/>
    <cellStyle name="Normal 7 2 6 4 2 2" xfId="4353"/>
    <cellStyle name="Normal 7 2 6 4 3" xfId="3227"/>
    <cellStyle name="Normal 7 2 6 5" xfId="1568"/>
    <cellStyle name="Normal 7 2 6 5 2" xfId="3820"/>
    <cellStyle name="Normal 7 2 6 6" xfId="2694"/>
    <cellStyle name="Normal 7 2 7" xfId="359"/>
    <cellStyle name="Normal 7 2 7 2" xfId="615"/>
    <cellStyle name="Normal 7 2 7 2 2" xfId="1154"/>
    <cellStyle name="Normal 7 2 7 2 2 2" xfId="2280"/>
    <cellStyle name="Normal 7 2 7 2 2 2 2" xfId="4532"/>
    <cellStyle name="Normal 7 2 7 2 2 3" xfId="3406"/>
    <cellStyle name="Normal 7 2 7 2 3" xfId="1747"/>
    <cellStyle name="Normal 7 2 7 2 3 2" xfId="3999"/>
    <cellStyle name="Normal 7 2 7 2 4" xfId="2873"/>
    <cellStyle name="Normal 7 2 7 3" xfId="799"/>
    <cellStyle name="Normal 7 2 7 3 2" xfId="1332"/>
    <cellStyle name="Normal 7 2 7 3 2 2" xfId="2458"/>
    <cellStyle name="Normal 7 2 7 3 2 2 2" xfId="4710"/>
    <cellStyle name="Normal 7 2 7 3 2 3" xfId="3584"/>
    <cellStyle name="Normal 7 2 7 3 3" xfId="1925"/>
    <cellStyle name="Normal 7 2 7 3 3 2" xfId="4177"/>
    <cellStyle name="Normal 7 2 7 3 4" xfId="3051"/>
    <cellStyle name="Normal 7 2 7 4" xfId="976"/>
    <cellStyle name="Normal 7 2 7 4 2" xfId="2102"/>
    <cellStyle name="Normal 7 2 7 4 2 2" xfId="4354"/>
    <cellStyle name="Normal 7 2 7 4 3" xfId="3228"/>
    <cellStyle name="Normal 7 2 7 5" xfId="1569"/>
    <cellStyle name="Normal 7 2 7 5 2" xfId="3821"/>
    <cellStyle name="Normal 7 2 7 6" xfId="2695"/>
    <cellStyle name="Normal 7 2 8" xfId="586"/>
    <cellStyle name="Normal 7 2 8 2" xfId="1125"/>
    <cellStyle name="Normal 7 2 8 2 2" xfId="2251"/>
    <cellStyle name="Normal 7 2 8 2 2 2" xfId="4503"/>
    <cellStyle name="Normal 7 2 8 2 3" xfId="3377"/>
    <cellStyle name="Normal 7 2 8 3" xfId="1718"/>
    <cellStyle name="Normal 7 2 8 3 2" xfId="3970"/>
    <cellStyle name="Normal 7 2 8 4" xfId="2844"/>
    <cellStyle name="Normal 7 2 9" xfId="770"/>
    <cellStyle name="Normal 7 2 9 2" xfId="1303"/>
    <cellStyle name="Normal 7 2 9 2 2" xfId="2429"/>
    <cellStyle name="Normal 7 2 9 2 2 2" xfId="4681"/>
    <cellStyle name="Normal 7 2 9 2 3" xfId="3555"/>
    <cellStyle name="Normal 7 2 9 3" xfId="1896"/>
    <cellStyle name="Normal 7 2 9 3 2" xfId="4148"/>
    <cellStyle name="Normal 7 2 9 4" xfId="3022"/>
    <cellStyle name="Normal 7 3" xfId="360"/>
    <cellStyle name="Normal 7 3 10" xfId="2696"/>
    <cellStyle name="Normal 7 3 2" xfId="361"/>
    <cellStyle name="Normal 7 3 2 2" xfId="362"/>
    <cellStyle name="Normal 7 3 2 2 2" xfId="618"/>
    <cellStyle name="Normal 7 3 2 2 2 2" xfId="1157"/>
    <cellStyle name="Normal 7 3 2 2 2 2 2" xfId="2283"/>
    <cellStyle name="Normal 7 3 2 2 2 2 2 2" xfId="4535"/>
    <cellStyle name="Normal 7 3 2 2 2 2 3" xfId="3409"/>
    <cellStyle name="Normal 7 3 2 2 2 3" xfId="1750"/>
    <cellStyle name="Normal 7 3 2 2 2 3 2" xfId="4002"/>
    <cellStyle name="Normal 7 3 2 2 2 4" xfId="2876"/>
    <cellStyle name="Normal 7 3 2 2 3" xfId="802"/>
    <cellStyle name="Normal 7 3 2 2 3 2" xfId="1335"/>
    <cellStyle name="Normal 7 3 2 2 3 2 2" xfId="2461"/>
    <cellStyle name="Normal 7 3 2 2 3 2 2 2" xfId="4713"/>
    <cellStyle name="Normal 7 3 2 2 3 2 3" xfId="3587"/>
    <cellStyle name="Normal 7 3 2 2 3 3" xfId="1928"/>
    <cellStyle name="Normal 7 3 2 2 3 3 2" xfId="4180"/>
    <cellStyle name="Normal 7 3 2 2 3 4" xfId="3054"/>
    <cellStyle name="Normal 7 3 2 2 4" xfId="979"/>
    <cellStyle name="Normal 7 3 2 2 4 2" xfId="2105"/>
    <cellStyle name="Normal 7 3 2 2 4 2 2" xfId="4357"/>
    <cellStyle name="Normal 7 3 2 2 4 3" xfId="3231"/>
    <cellStyle name="Normal 7 3 2 2 5" xfId="1572"/>
    <cellStyle name="Normal 7 3 2 2 5 2" xfId="3824"/>
    <cellStyle name="Normal 7 3 2 2 6" xfId="2698"/>
    <cellStyle name="Normal 7 3 2 3" xfId="363"/>
    <cellStyle name="Normal 7 3 2 3 2" xfId="619"/>
    <cellStyle name="Normal 7 3 2 3 2 2" xfId="1158"/>
    <cellStyle name="Normal 7 3 2 3 2 2 2" xfId="2284"/>
    <cellStyle name="Normal 7 3 2 3 2 2 2 2" xfId="4536"/>
    <cellStyle name="Normal 7 3 2 3 2 2 3" xfId="3410"/>
    <cellStyle name="Normal 7 3 2 3 2 3" xfId="1751"/>
    <cellStyle name="Normal 7 3 2 3 2 3 2" xfId="4003"/>
    <cellStyle name="Normal 7 3 2 3 2 4" xfId="2877"/>
    <cellStyle name="Normal 7 3 2 3 3" xfId="803"/>
    <cellStyle name="Normal 7 3 2 3 3 2" xfId="1336"/>
    <cellStyle name="Normal 7 3 2 3 3 2 2" xfId="2462"/>
    <cellStyle name="Normal 7 3 2 3 3 2 2 2" xfId="4714"/>
    <cellStyle name="Normal 7 3 2 3 3 2 3" xfId="3588"/>
    <cellStyle name="Normal 7 3 2 3 3 3" xfId="1929"/>
    <cellStyle name="Normal 7 3 2 3 3 3 2" xfId="4181"/>
    <cellStyle name="Normal 7 3 2 3 3 4" xfId="3055"/>
    <cellStyle name="Normal 7 3 2 3 4" xfId="980"/>
    <cellStyle name="Normal 7 3 2 3 4 2" xfId="2106"/>
    <cellStyle name="Normal 7 3 2 3 4 2 2" xfId="4358"/>
    <cellStyle name="Normal 7 3 2 3 4 3" xfId="3232"/>
    <cellStyle name="Normal 7 3 2 3 5" xfId="1573"/>
    <cellStyle name="Normal 7 3 2 3 5 2" xfId="3825"/>
    <cellStyle name="Normal 7 3 2 3 6" xfId="2699"/>
    <cellStyle name="Normal 7 3 2 4" xfId="617"/>
    <cellStyle name="Normal 7 3 2 4 2" xfId="1156"/>
    <cellStyle name="Normal 7 3 2 4 2 2" xfId="2282"/>
    <cellStyle name="Normal 7 3 2 4 2 2 2" xfId="4534"/>
    <cellStyle name="Normal 7 3 2 4 2 3" xfId="3408"/>
    <cellStyle name="Normal 7 3 2 4 3" xfId="1749"/>
    <cellStyle name="Normal 7 3 2 4 3 2" xfId="4001"/>
    <cellStyle name="Normal 7 3 2 4 4" xfId="2875"/>
    <cellStyle name="Normal 7 3 2 5" xfId="801"/>
    <cellStyle name="Normal 7 3 2 5 2" xfId="1334"/>
    <cellStyle name="Normal 7 3 2 5 2 2" xfId="2460"/>
    <cellStyle name="Normal 7 3 2 5 2 2 2" xfId="4712"/>
    <cellStyle name="Normal 7 3 2 5 2 3" xfId="3586"/>
    <cellStyle name="Normal 7 3 2 5 3" xfId="1927"/>
    <cellStyle name="Normal 7 3 2 5 3 2" xfId="4179"/>
    <cellStyle name="Normal 7 3 2 5 4" xfId="3053"/>
    <cellStyle name="Normal 7 3 2 6" xfId="978"/>
    <cellStyle name="Normal 7 3 2 6 2" xfId="2104"/>
    <cellStyle name="Normal 7 3 2 6 2 2" xfId="4356"/>
    <cellStyle name="Normal 7 3 2 6 3" xfId="3230"/>
    <cellStyle name="Normal 7 3 2 7" xfId="1436"/>
    <cellStyle name="Normal 7 3 2 7 2" xfId="2562"/>
    <cellStyle name="Normal 7 3 2 7 2 2" xfId="4814"/>
    <cellStyle name="Normal 7 3 2 7 3" xfId="3688"/>
    <cellStyle name="Normal 7 3 2 8" xfId="1571"/>
    <cellStyle name="Normal 7 3 2 8 2" xfId="3823"/>
    <cellStyle name="Normal 7 3 2 9" xfId="2697"/>
    <cellStyle name="Normal 7 3 3" xfId="364"/>
    <cellStyle name="Normal 7 3 3 2" xfId="620"/>
    <cellStyle name="Normal 7 3 3 2 2" xfId="1159"/>
    <cellStyle name="Normal 7 3 3 2 2 2" xfId="2285"/>
    <cellStyle name="Normal 7 3 3 2 2 2 2" xfId="4537"/>
    <cellStyle name="Normal 7 3 3 2 2 3" xfId="3411"/>
    <cellStyle name="Normal 7 3 3 2 3" xfId="1752"/>
    <cellStyle name="Normal 7 3 3 2 3 2" xfId="4004"/>
    <cellStyle name="Normal 7 3 3 2 4" xfId="2878"/>
    <cellStyle name="Normal 7 3 3 3" xfId="804"/>
    <cellStyle name="Normal 7 3 3 3 2" xfId="1337"/>
    <cellStyle name="Normal 7 3 3 3 2 2" xfId="2463"/>
    <cellStyle name="Normal 7 3 3 3 2 2 2" xfId="4715"/>
    <cellStyle name="Normal 7 3 3 3 2 3" xfId="3589"/>
    <cellStyle name="Normal 7 3 3 3 3" xfId="1930"/>
    <cellStyle name="Normal 7 3 3 3 3 2" xfId="4182"/>
    <cellStyle name="Normal 7 3 3 3 4" xfId="3056"/>
    <cellStyle name="Normal 7 3 3 4" xfId="981"/>
    <cellStyle name="Normal 7 3 3 4 2" xfId="2107"/>
    <cellStyle name="Normal 7 3 3 4 2 2" xfId="4359"/>
    <cellStyle name="Normal 7 3 3 4 3" xfId="3233"/>
    <cellStyle name="Normal 7 3 3 5" xfId="1574"/>
    <cellStyle name="Normal 7 3 3 5 2" xfId="3826"/>
    <cellStyle name="Normal 7 3 3 6" xfId="2700"/>
    <cellStyle name="Normal 7 3 4" xfId="365"/>
    <cellStyle name="Normal 7 3 4 2" xfId="621"/>
    <cellStyle name="Normal 7 3 4 2 2" xfId="1160"/>
    <cellStyle name="Normal 7 3 4 2 2 2" xfId="2286"/>
    <cellStyle name="Normal 7 3 4 2 2 2 2" xfId="4538"/>
    <cellStyle name="Normal 7 3 4 2 2 3" xfId="3412"/>
    <cellStyle name="Normal 7 3 4 2 3" xfId="1753"/>
    <cellStyle name="Normal 7 3 4 2 3 2" xfId="4005"/>
    <cellStyle name="Normal 7 3 4 2 4" xfId="2879"/>
    <cellStyle name="Normal 7 3 4 3" xfId="805"/>
    <cellStyle name="Normal 7 3 4 3 2" xfId="1338"/>
    <cellStyle name="Normal 7 3 4 3 2 2" xfId="2464"/>
    <cellStyle name="Normal 7 3 4 3 2 2 2" xfId="4716"/>
    <cellStyle name="Normal 7 3 4 3 2 3" xfId="3590"/>
    <cellStyle name="Normal 7 3 4 3 3" xfId="1931"/>
    <cellStyle name="Normal 7 3 4 3 3 2" xfId="4183"/>
    <cellStyle name="Normal 7 3 4 3 4" xfId="3057"/>
    <cellStyle name="Normal 7 3 4 4" xfId="982"/>
    <cellStyle name="Normal 7 3 4 4 2" xfId="2108"/>
    <cellStyle name="Normal 7 3 4 4 2 2" xfId="4360"/>
    <cellStyle name="Normal 7 3 4 4 3" xfId="3234"/>
    <cellStyle name="Normal 7 3 4 5" xfId="1575"/>
    <cellStyle name="Normal 7 3 4 5 2" xfId="3827"/>
    <cellStyle name="Normal 7 3 4 6" xfId="2701"/>
    <cellStyle name="Normal 7 3 5" xfId="616"/>
    <cellStyle name="Normal 7 3 5 2" xfId="1155"/>
    <cellStyle name="Normal 7 3 5 2 2" xfId="2281"/>
    <cellStyle name="Normal 7 3 5 2 2 2" xfId="4533"/>
    <cellStyle name="Normal 7 3 5 2 3" xfId="3407"/>
    <cellStyle name="Normal 7 3 5 3" xfId="1748"/>
    <cellStyle name="Normal 7 3 5 3 2" xfId="4000"/>
    <cellStyle name="Normal 7 3 5 4" xfId="2874"/>
    <cellStyle name="Normal 7 3 6" xfId="800"/>
    <cellStyle name="Normal 7 3 6 2" xfId="1333"/>
    <cellStyle name="Normal 7 3 6 2 2" xfId="2459"/>
    <cellStyle name="Normal 7 3 6 2 2 2" xfId="4711"/>
    <cellStyle name="Normal 7 3 6 2 3" xfId="3585"/>
    <cellStyle name="Normal 7 3 6 3" xfId="1926"/>
    <cellStyle name="Normal 7 3 6 3 2" xfId="4178"/>
    <cellStyle name="Normal 7 3 6 4" xfId="3052"/>
    <cellStyle name="Normal 7 3 7" xfId="977"/>
    <cellStyle name="Normal 7 3 7 2" xfId="2103"/>
    <cellStyle name="Normal 7 3 7 2 2" xfId="4355"/>
    <cellStyle name="Normal 7 3 7 3" xfId="3229"/>
    <cellStyle name="Normal 7 3 8" xfId="1435"/>
    <cellStyle name="Normal 7 3 8 2" xfId="2561"/>
    <cellStyle name="Normal 7 3 8 2 2" xfId="4813"/>
    <cellStyle name="Normal 7 3 8 3" xfId="3687"/>
    <cellStyle name="Normal 7 3 9" xfId="1570"/>
    <cellStyle name="Normal 7 3 9 2" xfId="3822"/>
    <cellStyle name="Normal 7 4" xfId="366"/>
    <cellStyle name="Normal 7 4 2" xfId="367"/>
    <cellStyle name="Normal 7 4 2 2" xfId="623"/>
    <cellStyle name="Normal 7 4 2 2 2" xfId="1162"/>
    <cellStyle name="Normal 7 4 2 2 2 2" xfId="2288"/>
    <cellStyle name="Normal 7 4 2 2 2 2 2" xfId="4540"/>
    <cellStyle name="Normal 7 4 2 2 2 3" xfId="3414"/>
    <cellStyle name="Normal 7 4 2 2 3" xfId="1755"/>
    <cellStyle name="Normal 7 4 2 2 3 2" xfId="4007"/>
    <cellStyle name="Normal 7 4 2 2 4" xfId="2881"/>
    <cellStyle name="Normal 7 4 2 3" xfId="807"/>
    <cellStyle name="Normal 7 4 2 3 2" xfId="1340"/>
    <cellStyle name="Normal 7 4 2 3 2 2" xfId="2466"/>
    <cellStyle name="Normal 7 4 2 3 2 2 2" xfId="4718"/>
    <cellStyle name="Normal 7 4 2 3 2 3" xfId="3592"/>
    <cellStyle name="Normal 7 4 2 3 3" xfId="1933"/>
    <cellStyle name="Normal 7 4 2 3 3 2" xfId="4185"/>
    <cellStyle name="Normal 7 4 2 3 4" xfId="3059"/>
    <cellStyle name="Normal 7 4 2 4" xfId="984"/>
    <cellStyle name="Normal 7 4 2 4 2" xfId="2110"/>
    <cellStyle name="Normal 7 4 2 4 2 2" xfId="4362"/>
    <cellStyle name="Normal 7 4 2 4 3" xfId="3236"/>
    <cellStyle name="Normal 7 4 2 5" xfId="1577"/>
    <cellStyle name="Normal 7 4 2 5 2" xfId="3829"/>
    <cellStyle name="Normal 7 4 2 6" xfId="2703"/>
    <cellStyle name="Normal 7 4 3" xfId="368"/>
    <cellStyle name="Normal 7 4 3 2" xfId="624"/>
    <cellStyle name="Normal 7 4 3 2 2" xfId="1163"/>
    <cellStyle name="Normal 7 4 3 2 2 2" xfId="2289"/>
    <cellStyle name="Normal 7 4 3 2 2 2 2" xfId="4541"/>
    <cellStyle name="Normal 7 4 3 2 2 3" xfId="3415"/>
    <cellStyle name="Normal 7 4 3 2 3" xfId="1756"/>
    <cellStyle name="Normal 7 4 3 2 3 2" xfId="4008"/>
    <cellStyle name="Normal 7 4 3 2 4" xfId="2882"/>
    <cellStyle name="Normal 7 4 3 3" xfId="808"/>
    <cellStyle name="Normal 7 4 3 3 2" xfId="1341"/>
    <cellStyle name="Normal 7 4 3 3 2 2" xfId="2467"/>
    <cellStyle name="Normal 7 4 3 3 2 2 2" xfId="4719"/>
    <cellStyle name="Normal 7 4 3 3 2 3" xfId="3593"/>
    <cellStyle name="Normal 7 4 3 3 3" xfId="1934"/>
    <cellStyle name="Normal 7 4 3 3 3 2" xfId="4186"/>
    <cellStyle name="Normal 7 4 3 3 4" xfId="3060"/>
    <cellStyle name="Normal 7 4 3 4" xfId="985"/>
    <cellStyle name="Normal 7 4 3 4 2" xfId="2111"/>
    <cellStyle name="Normal 7 4 3 4 2 2" xfId="4363"/>
    <cellStyle name="Normal 7 4 3 4 3" xfId="3237"/>
    <cellStyle name="Normal 7 4 3 5" xfId="1578"/>
    <cellStyle name="Normal 7 4 3 5 2" xfId="3830"/>
    <cellStyle name="Normal 7 4 3 6" xfId="2704"/>
    <cellStyle name="Normal 7 4 4" xfId="622"/>
    <cellStyle name="Normal 7 4 4 2" xfId="1161"/>
    <cellStyle name="Normal 7 4 4 2 2" xfId="2287"/>
    <cellStyle name="Normal 7 4 4 2 2 2" xfId="4539"/>
    <cellStyle name="Normal 7 4 4 2 3" xfId="3413"/>
    <cellStyle name="Normal 7 4 4 3" xfId="1754"/>
    <cellStyle name="Normal 7 4 4 3 2" xfId="4006"/>
    <cellStyle name="Normal 7 4 4 4" xfId="2880"/>
    <cellStyle name="Normal 7 4 5" xfId="806"/>
    <cellStyle name="Normal 7 4 5 2" xfId="1339"/>
    <cellStyle name="Normal 7 4 5 2 2" xfId="2465"/>
    <cellStyle name="Normal 7 4 5 2 2 2" xfId="4717"/>
    <cellStyle name="Normal 7 4 5 2 3" xfId="3591"/>
    <cellStyle name="Normal 7 4 5 3" xfId="1932"/>
    <cellStyle name="Normal 7 4 5 3 2" xfId="4184"/>
    <cellStyle name="Normal 7 4 5 4" xfId="3058"/>
    <cellStyle name="Normal 7 4 6" xfId="983"/>
    <cellStyle name="Normal 7 4 6 2" xfId="2109"/>
    <cellStyle name="Normal 7 4 6 2 2" xfId="4361"/>
    <cellStyle name="Normal 7 4 6 3" xfId="3235"/>
    <cellStyle name="Normal 7 4 7" xfId="1437"/>
    <cellStyle name="Normal 7 4 7 2" xfId="2563"/>
    <cellStyle name="Normal 7 4 7 2 2" xfId="4815"/>
    <cellStyle name="Normal 7 4 7 3" xfId="3689"/>
    <cellStyle name="Normal 7 4 8" xfId="1576"/>
    <cellStyle name="Normal 7 4 8 2" xfId="3828"/>
    <cellStyle name="Normal 7 4 9" xfId="2702"/>
    <cellStyle name="Normal 7 5" xfId="369"/>
    <cellStyle name="Normal 7 5 2" xfId="370"/>
    <cellStyle name="Normal 7 5 2 2" xfId="626"/>
    <cellStyle name="Normal 7 5 2 2 2" xfId="1165"/>
    <cellStyle name="Normal 7 5 2 2 2 2" xfId="2291"/>
    <cellStyle name="Normal 7 5 2 2 2 2 2" xfId="4543"/>
    <cellStyle name="Normal 7 5 2 2 2 3" xfId="3417"/>
    <cellStyle name="Normal 7 5 2 2 3" xfId="1758"/>
    <cellStyle name="Normal 7 5 2 2 3 2" xfId="4010"/>
    <cellStyle name="Normal 7 5 2 2 4" xfId="2884"/>
    <cellStyle name="Normal 7 5 2 3" xfId="810"/>
    <cellStyle name="Normal 7 5 2 3 2" xfId="1343"/>
    <cellStyle name="Normal 7 5 2 3 2 2" xfId="2469"/>
    <cellStyle name="Normal 7 5 2 3 2 2 2" xfId="4721"/>
    <cellStyle name="Normal 7 5 2 3 2 3" xfId="3595"/>
    <cellStyle name="Normal 7 5 2 3 3" xfId="1936"/>
    <cellStyle name="Normal 7 5 2 3 3 2" xfId="4188"/>
    <cellStyle name="Normal 7 5 2 3 4" xfId="3062"/>
    <cellStyle name="Normal 7 5 2 4" xfId="987"/>
    <cellStyle name="Normal 7 5 2 4 2" xfId="2113"/>
    <cellStyle name="Normal 7 5 2 4 2 2" xfId="4365"/>
    <cellStyle name="Normal 7 5 2 4 3" xfId="3239"/>
    <cellStyle name="Normal 7 5 2 5" xfId="1580"/>
    <cellStyle name="Normal 7 5 2 5 2" xfId="3832"/>
    <cellStyle name="Normal 7 5 2 6" xfId="2706"/>
    <cellStyle name="Normal 7 5 3" xfId="371"/>
    <cellStyle name="Normal 7 5 3 2" xfId="627"/>
    <cellStyle name="Normal 7 5 3 2 2" xfId="1166"/>
    <cellStyle name="Normal 7 5 3 2 2 2" xfId="2292"/>
    <cellStyle name="Normal 7 5 3 2 2 2 2" xfId="4544"/>
    <cellStyle name="Normal 7 5 3 2 2 3" xfId="3418"/>
    <cellStyle name="Normal 7 5 3 2 3" xfId="1759"/>
    <cellStyle name="Normal 7 5 3 2 3 2" xfId="4011"/>
    <cellStyle name="Normal 7 5 3 2 4" xfId="2885"/>
    <cellStyle name="Normal 7 5 3 3" xfId="811"/>
    <cellStyle name="Normal 7 5 3 3 2" xfId="1344"/>
    <cellStyle name="Normal 7 5 3 3 2 2" xfId="2470"/>
    <cellStyle name="Normal 7 5 3 3 2 2 2" xfId="4722"/>
    <cellStyle name="Normal 7 5 3 3 2 3" xfId="3596"/>
    <cellStyle name="Normal 7 5 3 3 3" xfId="1937"/>
    <cellStyle name="Normal 7 5 3 3 3 2" xfId="4189"/>
    <cellStyle name="Normal 7 5 3 3 4" xfId="3063"/>
    <cellStyle name="Normal 7 5 3 4" xfId="988"/>
    <cellStyle name="Normal 7 5 3 4 2" xfId="2114"/>
    <cellStyle name="Normal 7 5 3 4 2 2" xfId="4366"/>
    <cellStyle name="Normal 7 5 3 4 3" xfId="3240"/>
    <cellStyle name="Normal 7 5 3 5" xfId="1581"/>
    <cellStyle name="Normal 7 5 3 5 2" xfId="3833"/>
    <cellStyle name="Normal 7 5 3 6" xfId="2707"/>
    <cellStyle name="Normal 7 5 4" xfId="625"/>
    <cellStyle name="Normal 7 5 4 2" xfId="1164"/>
    <cellStyle name="Normal 7 5 4 2 2" xfId="2290"/>
    <cellStyle name="Normal 7 5 4 2 2 2" xfId="4542"/>
    <cellStyle name="Normal 7 5 4 2 3" xfId="3416"/>
    <cellStyle name="Normal 7 5 4 3" xfId="1757"/>
    <cellStyle name="Normal 7 5 4 3 2" xfId="4009"/>
    <cellStyle name="Normal 7 5 4 4" xfId="2883"/>
    <cellStyle name="Normal 7 5 5" xfId="809"/>
    <cellStyle name="Normal 7 5 5 2" xfId="1342"/>
    <cellStyle name="Normal 7 5 5 2 2" xfId="2468"/>
    <cellStyle name="Normal 7 5 5 2 2 2" xfId="4720"/>
    <cellStyle name="Normal 7 5 5 2 3" xfId="3594"/>
    <cellStyle name="Normal 7 5 5 3" xfId="1935"/>
    <cellStyle name="Normal 7 5 5 3 2" xfId="4187"/>
    <cellStyle name="Normal 7 5 5 4" xfId="3061"/>
    <cellStyle name="Normal 7 5 6" xfId="986"/>
    <cellStyle name="Normal 7 5 6 2" xfId="2112"/>
    <cellStyle name="Normal 7 5 6 2 2" xfId="4364"/>
    <cellStyle name="Normal 7 5 6 3" xfId="3238"/>
    <cellStyle name="Normal 7 5 7" xfId="1438"/>
    <cellStyle name="Normal 7 5 7 2" xfId="2564"/>
    <cellStyle name="Normal 7 5 7 2 2" xfId="4816"/>
    <cellStyle name="Normal 7 5 7 3" xfId="3690"/>
    <cellStyle name="Normal 7 5 8" xfId="1579"/>
    <cellStyle name="Normal 7 5 8 2" xfId="3831"/>
    <cellStyle name="Normal 7 5 9" xfId="2705"/>
    <cellStyle name="Normal 7 6" xfId="372"/>
    <cellStyle name="Normal 7 6 2" xfId="628"/>
    <cellStyle name="Normal 7 6 2 2" xfId="1167"/>
    <cellStyle name="Normal 7 6 2 2 2" xfId="2293"/>
    <cellStyle name="Normal 7 6 2 2 2 2" xfId="4545"/>
    <cellStyle name="Normal 7 6 2 2 3" xfId="3419"/>
    <cellStyle name="Normal 7 6 2 3" xfId="1760"/>
    <cellStyle name="Normal 7 6 2 3 2" xfId="4012"/>
    <cellStyle name="Normal 7 6 2 4" xfId="2886"/>
    <cellStyle name="Normal 7 6 3" xfId="812"/>
    <cellStyle name="Normal 7 6 3 2" xfId="1345"/>
    <cellStyle name="Normal 7 6 3 2 2" xfId="2471"/>
    <cellStyle name="Normal 7 6 3 2 2 2" xfId="4723"/>
    <cellStyle name="Normal 7 6 3 2 3" xfId="3597"/>
    <cellStyle name="Normal 7 6 3 3" xfId="1938"/>
    <cellStyle name="Normal 7 6 3 3 2" xfId="4190"/>
    <cellStyle name="Normal 7 6 3 4" xfId="3064"/>
    <cellStyle name="Normal 7 6 4" xfId="989"/>
    <cellStyle name="Normal 7 6 4 2" xfId="2115"/>
    <cellStyle name="Normal 7 6 4 2 2" xfId="4367"/>
    <cellStyle name="Normal 7 6 4 3" xfId="3241"/>
    <cellStyle name="Normal 7 6 5" xfId="1582"/>
    <cellStyle name="Normal 7 6 5 2" xfId="3834"/>
    <cellStyle name="Normal 7 6 6" xfId="2708"/>
    <cellStyle name="Normal 7 7" xfId="373"/>
    <cellStyle name="Normal 7 7 2" xfId="629"/>
    <cellStyle name="Normal 7 7 2 2" xfId="1168"/>
    <cellStyle name="Normal 7 7 2 2 2" xfId="2294"/>
    <cellStyle name="Normal 7 7 2 2 2 2" xfId="4546"/>
    <cellStyle name="Normal 7 7 2 2 3" xfId="3420"/>
    <cellStyle name="Normal 7 7 2 3" xfId="1761"/>
    <cellStyle name="Normal 7 7 2 3 2" xfId="4013"/>
    <cellStyle name="Normal 7 7 2 4" xfId="2887"/>
    <cellStyle name="Normal 7 7 3" xfId="813"/>
    <cellStyle name="Normal 7 7 3 2" xfId="1346"/>
    <cellStyle name="Normal 7 7 3 2 2" xfId="2472"/>
    <cellStyle name="Normal 7 7 3 2 2 2" xfId="4724"/>
    <cellStyle name="Normal 7 7 3 2 3" xfId="3598"/>
    <cellStyle name="Normal 7 7 3 3" xfId="1939"/>
    <cellStyle name="Normal 7 7 3 3 2" xfId="4191"/>
    <cellStyle name="Normal 7 7 3 4" xfId="3065"/>
    <cellStyle name="Normal 7 7 4" xfId="990"/>
    <cellStyle name="Normal 7 7 4 2" xfId="2116"/>
    <cellStyle name="Normal 7 7 4 2 2" xfId="4368"/>
    <cellStyle name="Normal 7 7 4 3" xfId="3242"/>
    <cellStyle name="Normal 7 7 5" xfId="1583"/>
    <cellStyle name="Normal 7 7 5 2" xfId="3835"/>
    <cellStyle name="Normal 7 7 6" xfId="2709"/>
    <cellStyle name="Normal 7 8" xfId="585"/>
    <cellStyle name="Normal 7 8 2" xfId="1124"/>
    <cellStyle name="Normal 7 8 2 2" xfId="2250"/>
    <cellStyle name="Normal 7 8 2 2 2" xfId="4502"/>
    <cellStyle name="Normal 7 8 2 3" xfId="3376"/>
    <cellStyle name="Normal 7 8 3" xfId="1717"/>
    <cellStyle name="Normal 7 8 3 2" xfId="3969"/>
    <cellStyle name="Normal 7 8 4" xfId="2843"/>
    <cellStyle name="Normal 7 9" xfId="769"/>
    <cellStyle name="Normal 7 9 2" xfId="1302"/>
    <cellStyle name="Normal 7 9 2 2" xfId="2428"/>
    <cellStyle name="Normal 7 9 2 2 2" xfId="4680"/>
    <cellStyle name="Normal 7 9 2 3" xfId="3554"/>
    <cellStyle name="Normal 7 9 3" xfId="1895"/>
    <cellStyle name="Normal 7 9 3 2" xfId="4147"/>
    <cellStyle name="Normal 7 9 4" xfId="3021"/>
    <cellStyle name="Normal 8" xfId="374"/>
    <cellStyle name="Normal 8 2" xfId="375"/>
    <cellStyle name="Normal 8 2 2" xfId="631"/>
    <cellStyle name="Normal 8 2 2 2" xfId="1170"/>
    <cellStyle name="Normal 8 2 2 2 2" xfId="2296"/>
    <cellStyle name="Normal 8 2 2 2 2 2" xfId="4548"/>
    <cellStyle name="Normal 8 2 2 2 3" xfId="3422"/>
    <cellStyle name="Normal 8 2 2 3" xfId="1763"/>
    <cellStyle name="Normal 8 2 2 3 2" xfId="4015"/>
    <cellStyle name="Normal 8 2 2 4" xfId="2889"/>
    <cellStyle name="Normal 8 2 3" xfId="815"/>
    <cellStyle name="Normal 8 2 3 2" xfId="1348"/>
    <cellStyle name="Normal 8 2 3 2 2" xfId="2474"/>
    <cellStyle name="Normal 8 2 3 2 2 2" xfId="4726"/>
    <cellStyle name="Normal 8 2 3 2 3" xfId="3600"/>
    <cellStyle name="Normal 8 2 3 3" xfId="1941"/>
    <cellStyle name="Normal 8 2 3 3 2" xfId="4193"/>
    <cellStyle name="Normal 8 2 3 4" xfId="3067"/>
    <cellStyle name="Normal 8 2 4" xfId="992"/>
    <cellStyle name="Normal 8 2 4 2" xfId="2118"/>
    <cellStyle name="Normal 8 2 4 2 2" xfId="4370"/>
    <cellStyle name="Normal 8 2 4 3" xfId="3244"/>
    <cellStyle name="Normal 8 2 5" xfId="1585"/>
    <cellStyle name="Normal 8 2 5 2" xfId="3837"/>
    <cellStyle name="Normal 8 2 6" xfId="2711"/>
    <cellStyle name="Normal 8 3" xfId="376"/>
    <cellStyle name="Normal 8 3 2" xfId="632"/>
    <cellStyle name="Normal 8 3 2 2" xfId="1171"/>
    <cellStyle name="Normal 8 3 2 2 2" xfId="2297"/>
    <cellStyle name="Normal 8 3 2 2 2 2" xfId="4549"/>
    <cellStyle name="Normal 8 3 2 2 3" xfId="3423"/>
    <cellStyle name="Normal 8 3 2 3" xfId="1764"/>
    <cellStyle name="Normal 8 3 2 3 2" xfId="4016"/>
    <cellStyle name="Normal 8 3 2 4" xfId="2890"/>
    <cellStyle name="Normal 8 3 3" xfId="816"/>
    <cellStyle name="Normal 8 3 3 2" xfId="1349"/>
    <cellStyle name="Normal 8 3 3 2 2" xfId="2475"/>
    <cellStyle name="Normal 8 3 3 2 2 2" xfId="4727"/>
    <cellStyle name="Normal 8 3 3 2 3" xfId="3601"/>
    <cellStyle name="Normal 8 3 3 3" xfId="1942"/>
    <cellStyle name="Normal 8 3 3 3 2" xfId="4194"/>
    <cellStyle name="Normal 8 3 3 4" xfId="3068"/>
    <cellStyle name="Normal 8 3 4" xfId="993"/>
    <cellStyle name="Normal 8 3 4 2" xfId="2119"/>
    <cellStyle name="Normal 8 3 4 2 2" xfId="4371"/>
    <cellStyle name="Normal 8 3 4 3" xfId="3245"/>
    <cellStyle name="Normal 8 3 5" xfId="1586"/>
    <cellStyle name="Normal 8 3 5 2" xfId="3838"/>
    <cellStyle name="Normal 8 3 6" xfId="2712"/>
    <cellStyle name="Normal 8 4" xfId="630"/>
    <cellStyle name="Normal 8 4 2" xfId="1169"/>
    <cellStyle name="Normal 8 4 2 2" xfId="2295"/>
    <cellStyle name="Normal 8 4 2 2 2" xfId="4547"/>
    <cellStyle name="Normal 8 4 2 3" xfId="3421"/>
    <cellStyle name="Normal 8 4 3" xfId="1762"/>
    <cellStyle name="Normal 8 4 3 2" xfId="4014"/>
    <cellStyle name="Normal 8 4 4" xfId="2888"/>
    <cellStyle name="Normal 8 5" xfId="814"/>
    <cellStyle name="Normal 8 5 2" xfId="1347"/>
    <cellStyle name="Normal 8 5 2 2" xfId="2473"/>
    <cellStyle name="Normal 8 5 2 2 2" xfId="4725"/>
    <cellStyle name="Normal 8 5 2 3" xfId="3599"/>
    <cellStyle name="Normal 8 5 3" xfId="1940"/>
    <cellStyle name="Normal 8 5 3 2" xfId="4192"/>
    <cellStyle name="Normal 8 5 4" xfId="3066"/>
    <cellStyle name="Normal 8 6" xfId="991"/>
    <cellStyle name="Normal 8 6 2" xfId="2117"/>
    <cellStyle name="Normal 8 6 2 2" xfId="4369"/>
    <cellStyle name="Normal 8 6 3" xfId="3243"/>
    <cellStyle name="Normal 8 7" xfId="1439"/>
    <cellStyle name="Normal 8 7 2" xfId="2565"/>
    <cellStyle name="Normal 8 7 2 2" xfId="4817"/>
    <cellStyle name="Normal 8 7 3" xfId="3691"/>
    <cellStyle name="Normal 8 8" xfId="1584"/>
    <cellStyle name="Normal 8 8 2" xfId="3836"/>
    <cellStyle name="Normal 8 9" xfId="2710"/>
    <cellStyle name="Normal 9" xfId="377"/>
    <cellStyle name="Normal 9 10" xfId="994"/>
    <cellStyle name="Normal 9 10 2" xfId="2120"/>
    <cellStyle name="Normal 9 10 2 2" xfId="4372"/>
    <cellStyle name="Normal 9 10 3" xfId="3246"/>
    <cellStyle name="Normal 9 11" xfId="1440"/>
    <cellStyle name="Normal 9 11 2" xfId="2566"/>
    <cellStyle name="Normal 9 11 2 2" xfId="4818"/>
    <cellStyle name="Normal 9 11 3" xfId="3692"/>
    <cellStyle name="Normal 9 12" xfId="1587"/>
    <cellStyle name="Normal 9 12 2" xfId="3839"/>
    <cellStyle name="Normal 9 13" xfId="2713"/>
    <cellStyle name="Normal 9 2" xfId="378"/>
    <cellStyle name="Normal 9 2 10" xfId="995"/>
    <cellStyle name="Normal 9 2 10 2" xfId="2121"/>
    <cellStyle name="Normal 9 2 10 2 2" xfId="4373"/>
    <cellStyle name="Normal 9 2 10 3" xfId="3247"/>
    <cellStyle name="Normal 9 2 11" xfId="1441"/>
    <cellStyle name="Normal 9 2 11 2" xfId="2567"/>
    <cellStyle name="Normal 9 2 11 2 2" xfId="4819"/>
    <cellStyle name="Normal 9 2 11 3" xfId="3693"/>
    <cellStyle name="Normal 9 2 12" xfId="1588"/>
    <cellStyle name="Normal 9 2 12 2" xfId="3840"/>
    <cellStyle name="Normal 9 2 13" xfId="2714"/>
    <cellStyle name="Normal 9 2 2" xfId="379"/>
    <cellStyle name="Normal 9 2 2 10" xfId="1442"/>
    <cellStyle name="Normal 9 2 2 10 2" xfId="2568"/>
    <cellStyle name="Normal 9 2 2 10 2 2" xfId="4820"/>
    <cellStyle name="Normal 9 2 2 10 3" xfId="3694"/>
    <cellStyle name="Normal 9 2 2 11" xfId="1589"/>
    <cellStyle name="Normal 9 2 2 11 2" xfId="3841"/>
    <cellStyle name="Normal 9 2 2 12" xfId="2715"/>
    <cellStyle name="Normal 9 2 2 2" xfId="380"/>
    <cellStyle name="Normal 9 2 2 2 10" xfId="2716"/>
    <cellStyle name="Normal 9 2 2 2 2" xfId="381"/>
    <cellStyle name="Normal 9 2 2 2 2 2" xfId="382"/>
    <cellStyle name="Normal 9 2 2 2 2 2 2" xfId="638"/>
    <cellStyle name="Normal 9 2 2 2 2 2 2 2" xfId="1177"/>
    <cellStyle name="Normal 9 2 2 2 2 2 2 2 2" xfId="2303"/>
    <cellStyle name="Normal 9 2 2 2 2 2 2 2 2 2" xfId="4555"/>
    <cellStyle name="Normal 9 2 2 2 2 2 2 2 3" xfId="3429"/>
    <cellStyle name="Normal 9 2 2 2 2 2 2 3" xfId="1770"/>
    <cellStyle name="Normal 9 2 2 2 2 2 2 3 2" xfId="4022"/>
    <cellStyle name="Normal 9 2 2 2 2 2 2 4" xfId="2896"/>
    <cellStyle name="Normal 9 2 2 2 2 2 3" xfId="822"/>
    <cellStyle name="Normal 9 2 2 2 2 2 3 2" xfId="1355"/>
    <cellStyle name="Normal 9 2 2 2 2 2 3 2 2" xfId="2481"/>
    <cellStyle name="Normal 9 2 2 2 2 2 3 2 2 2" xfId="4733"/>
    <cellStyle name="Normal 9 2 2 2 2 2 3 2 3" xfId="3607"/>
    <cellStyle name="Normal 9 2 2 2 2 2 3 3" xfId="1948"/>
    <cellStyle name="Normal 9 2 2 2 2 2 3 3 2" xfId="4200"/>
    <cellStyle name="Normal 9 2 2 2 2 2 3 4" xfId="3074"/>
    <cellStyle name="Normal 9 2 2 2 2 2 4" xfId="999"/>
    <cellStyle name="Normal 9 2 2 2 2 2 4 2" xfId="2125"/>
    <cellStyle name="Normal 9 2 2 2 2 2 4 2 2" xfId="4377"/>
    <cellStyle name="Normal 9 2 2 2 2 2 4 3" xfId="3251"/>
    <cellStyle name="Normal 9 2 2 2 2 2 5" xfId="1592"/>
    <cellStyle name="Normal 9 2 2 2 2 2 5 2" xfId="3844"/>
    <cellStyle name="Normal 9 2 2 2 2 2 6" xfId="2718"/>
    <cellStyle name="Normal 9 2 2 2 2 3" xfId="383"/>
    <cellStyle name="Normal 9 2 2 2 2 3 2" xfId="639"/>
    <cellStyle name="Normal 9 2 2 2 2 3 2 2" xfId="1178"/>
    <cellStyle name="Normal 9 2 2 2 2 3 2 2 2" xfId="2304"/>
    <cellStyle name="Normal 9 2 2 2 2 3 2 2 2 2" xfId="4556"/>
    <cellStyle name="Normal 9 2 2 2 2 3 2 2 3" xfId="3430"/>
    <cellStyle name="Normal 9 2 2 2 2 3 2 3" xfId="1771"/>
    <cellStyle name="Normal 9 2 2 2 2 3 2 3 2" xfId="4023"/>
    <cellStyle name="Normal 9 2 2 2 2 3 2 4" xfId="2897"/>
    <cellStyle name="Normal 9 2 2 2 2 3 3" xfId="823"/>
    <cellStyle name="Normal 9 2 2 2 2 3 3 2" xfId="1356"/>
    <cellStyle name="Normal 9 2 2 2 2 3 3 2 2" xfId="2482"/>
    <cellStyle name="Normal 9 2 2 2 2 3 3 2 2 2" xfId="4734"/>
    <cellStyle name="Normal 9 2 2 2 2 3 3 2 3" xfId="3608"/>
    <cellStyle name="Normal 9 2 2 2 2 3 3 3" xfId="1949"/>
    <cellStyle name="Normal 9 2 2 2 2 3 3 3 2" xfId="4201"/>
    <cellStyle name="Normal 9 2 2 2 2 3 3 4" xfId="3075"/>
    <cellStyle name="Normal 9 2 2 2 2 3 4" xfId="1000"/>
    <cellStyle name="Normal 9 2 2 2 2 3 4 2" xfId="2126"/>
    <cellStyle name="Normal 9 2 2 2 2 3 4 2 2" xfId="4378"/>
    <cellStyle name="Normal 9 2 2 2 2 3 4 3" xfId="3252"/>
    <cellStyle name="Normal 9 2 2 2 2 3 5" xfId="1593"/>
    <cellStyle name="Normal 9 2 2 2 2 3 5 2" xfId="3845"/>
    <cellStyle name="Normal 9 2 2 2 2 3 6" xfId="2719"/>
    <cellStyle name="Normal 9 2 2 2 2 4" xfId="637"/>
    <cellStyle name="Normal 9 2 2 2 2 4 2" xfId="1176"/>
    <cellStyle name="Normal 9 2 2 2 2 4 2 2" xfId="2302"/>
    <cellStyle name="Normal 9 2 2 2 2 4 2 2 2" xfId="4554"/>
    <cellStyle name="Normal 9 2 2 2 2 4 2 3" xfId="3428"/>
    <cellStyle name="Normal 9 2 2 2 2 4 3" xfId="1769"/>
    <cellStyle name="Normal 9 2 2 2 2 4 3 2" xfId="4021"/>
    <cellStyle name="Normal 9 2 2 2 2 4 4" xfId="2895"/>
    <cellStyle name="Normal 9 2 2 2 2 5" xfId="821"/>
    <cellStyle name="Normal 9 2 2 2 2 5 2" xfId="1354"/>
    <cellStyle name="Normal 9 2 2 2 2 5 2 2" xfId="2480"/>
    <cellStyle name="Normal 9 2 2 2 2 5 2 2 2" xfId="4732"/>
    <cellStyle name="Normal 9 2 2 2 2 5 2 3" xfId="3606"/>
    <cellStyle name="Normal 9 2 2 2 2 5 3" xfId="1947"/>
    <cellStyle name="Normal 9 2 2 2 2 5 3 2" xfId="4199"/>
    <cellStyle name="Normal 9 2 2 2 2 5 4" xfId="3073"/>
    <cellStyle name="Normal 9 2 2 2 2 6" xfId="998"/>
    <cellStyle name="Normal 9 2 2 2 2 6 2" xfId="2124"/>
    <cellStyle name="Normal 9 2 2 2 2 6 2 2" xfId="4376"/>
    <cellStyle name="Normal 9 2 2 2 2 6 3" xfId="3250"/>
    <cellStyle name="Normal 9 2 2 2 2 7" xfId="1444"/>
    <cellStyle name="Normal 9 2 2 2 2 7 2" xfId="2570"/>
    <cellStyle name="Normal 9 2 2 2 2 7 2 2" xfId="4822"/>
    <cellStyle name="Normal 9 2 2 2 2 7 3" xfId="3696"/>
    <cellStyle name="Normal 9 2 2 2 2 8" xfId="1591"/>
    <cellStyle name="Normal 9 2 2 2 2 8 2" xfId="3843"/>
    <cellStyle name="Normal 9 2 2 2 2 9" xfId="2717"/>
    <cellStyle name="Normal 9 2 2 2 3" xfId="384"/>
    <cellStyle name="Normal 9 2 2 2 3 2" xfId="640"/>
    <cellStyle name="Normal 9 2 2 2 3 2 2" xfId="1179"/>
    <cellStyle name="Normal 9 2 2 2 3 2 2 2" xfId="2305"/>
    <cellStyle name="Normal 9 2 2 2 3 2 2 2 2" xfId="4557"/>
    <cellStyle name="Normal 9 2 2 2 3 2 2 3" xfId="3431"/>
    <cellStyle name="Normal 9 2 2 2 3 2 3" xfId="1772"/>
    <cellStyle name="Normal 9 2 2 2 3 2 3 2" xfId="4024"/>
    <cellStyle name="Normal 9 2 2 2 3 2 4" xfId="2898"/>
    <cellStyle name="Normal 9 2 2 2 3 3" xfId="824"/>
    <cellStyle name="Normal 9 2 2 2 3 3 2" xfId="1357"/>
    <cellStyle name="Normal 9 2 2 2 3 3 2 2" xfId="2483"/>
    <cellStyle name="Normal 9 2 2 2 3 3 2 2 2" xfId="4735"/>
    <cellStyle name="Normal 9 2 2 2 3 3 2 3" xfId="3609"/>
    <cellStyle name="Normal 9 2 2 2 3 3 3" xfId="1950"/>
    <cellStyle name="Normal 9 2 2 2 3 3 3 2" xfId="4202"/>
    <cellStyle name="Normal 9 2 2 2 3 3 4" xfId="3076"/>
    <cellStyle name="Normal 9 2 2 2 3 4" xfId="1001"/>
    <cellStyle name="Normal 9 2 2 2 3 4 2" xfId="2127"/>
    <cellStyle name="Normal 9 2 2 2 3 4 2 2" xfId="4379"/>
    <cellStyle name="Normal 9 2 2 2 3 4 3" xfId="3253"/>
    <cellStyle name="Normal 9 2 2 2 3 5" xfId="1594"/>
    <cellStyle name="Normal 9 2 2 2 3 5 2" xfId="3846"/>
    <cellStyle name="Normal 9 2 2 2 3 6" xfId="2720"/>
    <cellStyle name="Normal 9 2 2 2 4" xfId="385"/>
    <cellStyle name="Normal 9 2 2 2 4 2" xfId="641"/>
    <cellStyle name="Normal 9 2 2 2 4 2 2" xfId="1180"/>
    <cellStyle name="Normal 9 2 2 2 4 2 2 2" xfId="2306"/>
    <cellStyle name="Normal 9 2 2 2 4 2 2 2 2" xfId="4558"/>
    <cellStyle name="Normal 9 2 2 2 4 2 2 3" xfId="3432"/>
    <cellStyle name="Normal 9 2 2 2 4 2 3" xfId="1773"/>
    <cellStyle name="Normal 9 2 2 2 4 2 3 2" xfId="4025"/>
    <cellStyle name="Normal 9 2 2 2 4 2 4" xfId="2899"/>
    <cellStyle name="Normal 9 2 2 2 4 3" xfId="825"/>
    <cellStyle name="Normal 9 2 2 2 4 3 2" xfId="1358"/>
    <cellStyle name="Normal 9 2 2 2 4 3 2 2" xfId="2484"/>
    <cellStyle name="Normal 9 2 2 2 4 3 2 2 2" xfId="4736"/>
    <cellStyle name="Normal 9 2 2 2 4 3 2 3" xfId="3610"/>
    <cellStyle name="Normal 9 2 2 2 4 3 3" xfId="1951"/>
    <cellStyle name="Normal 9 2 2 2 4 3 3 2" xfId="4203"/>
    <cellStyle name="Normal 9 2 2 2 4 3 4" xfId="3077"/>
    <cellStyle name="Normal 9 2 2 2 4 4" xfId="1002"/>
    <cellStyle name="Normal 9 2 2 2 4 4 2" xfId="2128"/>
    <cellStyle name="Normal 9 2 2 2 4 4 2 2" xfId="4380"/>
    <cellStyle name="Normal 9 2 2 2 4 4 3" xfId="3254"/>
    <cellStyle name="Normal 9 2 2 2 4 5" xfId="1595"/>
    <cellStyle name="Normal 9 2 2 2 4 5 2" xfId="3847"/>
    <cellStyle name="Normal 9 2 2 2 4 6" xfId="2721"/>
    <cellStyle name="Normal 9 2 2 2 5" xfId="636"/>
    <cellStyle name="Normal 9 2 2 2 5 2" xfId="1175"/>
    <cellStyle name="Normal 9 2 2 2 5 2 2" xfId="2301"/>
    <cellStyle name="Normal 9 2 2 2 5 2 2 2" xfId="4553"/>
    <cellStyle name="Normal 9 2 2 2 5 2 3" xfId="3427"/>
    <cellStyle name="Normal 9 2 2 2 5 3" xfId="1768"/>
    <cellStyle name="Normal 9 2 2 2 5 3 2" xfId="4020"/>
    <cellStyle name="Normal 9 2 2 2 5 4" xfId="2894"/>
    <cellStyle name="Normal 9 2 2 2 6" xfId="820"/>
    <cellStyle name="Normal 9 2 2 2 6 2" xfId="1353"/>
    <cellStyle name="Normal 9 2 2 2 6 2 2" xfId="2479"/>
    <cellStyle name="Normal 9 2 2 2 6 2 2 2" xfId="4731"/>
    <cellStyle name="Normal 9 2 2 2 6 2 3" xfId="3605"/>
    <cellStyle name="Normal 9 2 2 2 6 3" xfId="1946"/>
    <cellStyle name="Normal 9 2 2 2 6 3 2" xfId="4198"/>
    <cellStyle name="Normal 9 2 2 2 6 4" xfId="3072"/>
    <cellStyle name="Normal 9 2 2 2 7" xfId="997"/>
    <cellStyle name="Normal 9 2 2 2 7 2" xfId="2123"/>
    <cellStyle name="Normal 9 2 2 2 7 2 2" xfId="4375"/>
    <cellStyle name="Normal 9 2 2 2 7 3" xfId="3249"/>
    <cellStyle name="Normal 9 2 2 2 8" xfId="1443"/>
    <cellStyle name="Normal 9 2 2 2 8 2" xfId="2569"/>
    <cellStyle name="Normal 9 2 2 2 8 2 2" xfId="4821"/>
    <cellStyle name="Normal 9 2 2 2 8 3" xfId="3695"/>
    <cellStyle name="Normal 9 2 2 2 9" xfId="1590"/>
    <cellStyle name="Normal 9 2 2 2 9 2" xfId="3842"/>
    <cellStyle name="Normal 9 2 2 3" xfId="386"/>
    <cellStyle name="Normal 9 2 2 3 2" xfId="387"/>
    <cellStyle name="Normal 9 2 2 3 2 2" xfId="643"/>
    <cellStyle name="Normal 9 2 2 3 2 2 2" xfId="1182"/>
    <cellStyle name="Normal 9 2 2 3 2 2 2 2" xfId="2308"/>
    <cellStyle name="Normal 9 2 2 3 2 2 2 2 2" xfId="4560"/>
    <cellStyle name="Normal 9 2 2 3 2 2 2 3" xfId="3434"/>
    <cellStyle name="Normal 9 2 2 3 2 2 3" xfId="1775"/>
    <cellStyle name="Normal 9 2 2 3 2 2 3 2" xfId="4027"/>
    <cellStyle name="Normal 9 2 2 3 2 2 4" xfId="2901"/>
    <cellStyle name="Normal 9 2 2 3 2 3" xfId="827"/>
    <cellStyle name="Normal 9 2 2 3 2 3 2" xfId="1360"/>
    <cellStyle name="Normal 9 2 2 3 2 3 2 2" xfId="2486"/>
    <cellStyle name="Normal 9 2 2 3 2 3 2 2 2" xfId="4738"/>
    <cellStyle name="Normal 9 2 2 3 2 3 2 3" xfId="3612"/>
    <cellStyle name="Normal 9 2 2 3 2 3 3" xfId="1953"/>
    <cellStyle name="Normal 9 2 2 3 2 3 3 2" xfId="4205"/>
    <cellStyle name="Normal 9 2 2 3 2 3 4" xfId="3079"/>
    <cellStyle name="Normal 9 2 2 3 2 4" xfId="1004"/>
    <cellStyle name="Normal 9 2 2 3 2 4 2" xfId="2130"/>
    <cellStyle name="Normal 9 2 2 3 2 4 2 2" xfId="4382"/>
    <cellStyle name="Normal 9 2 2 3 2 4 3" xfId="3256"/>
    <cellStyle name="Normal 9 2 2 3 2 5" xfId="1597"/>
    <cellStyle name="Normal 9 2 2 3 2 5 2" xfId="3849"/>
    <cellStyle name="Normal 9 2 2 3 2 6" xfId="2723"/>
    <cellStyle name="Normal 9 2 2 3 3" xfId="388"/>
    <cellStyle name="Normal 9 2 2 3 3 2" xfId="644"/>
    <cellStyle name="Normal 9 2 2 3 3 2 2" xfId="1183"/>
    <cellStyle name="Normal 9 2 2 3 3 2 2 2" xfId="2309"/>
    <cellStyle name="Normal 9 2 2 3 3 2 2 2 2" xfId="4561"/>
    <cellStyle name="Normal 9 2 2 3 3 2 2 3" xfId="3435"/>
    <cellStyle name="Normal 9 2 2 3 3 2 3" xfId="1776"/>
    <cellStyle name="Normal 9 2 2 3 3 2 3 2" xfId="4028"/>
    <cellStyle name="Normal 9 2 2 3 3 2 4" xfId="2902"/>
    <cellStyle name="Normal 9 2 2 3 3 3" xfId="828"/>
    <cellStyle name="Normal 9 2 2 3 3 3 2" xfId="1361"/>
    <cellStyle name="Normal 9 2 2 3 3 3 2 2" xfId="2487"/>
    <cellStyle name="Normal 9 2 2 3 3 3 2 2 2" xfId="4739"/>
    <cellStyle name="Normal 9 2 2 3 3 3 2 3" xfId="3613"/>
    <cellStyle name="Normal 9 2 2 3 3 3 3" xfId="1954"/>
    <cellStyle name="Normal 9 2 2 3 3 3 3 2" xfId="4206"/>
    <cellStyle name="Normal 9 2 2 3 3 3 4" xfId="3080"/>
    <cellStyle name="Normal 9 2 2 3 3 4" xfId="1005"/>
    <cellStyle name="Normal 9 2 2 3 3 4 2" xfId="2131"/>
    <cellStyle name="Normal 9 2 2 3 3 4 2 2" xfId="4383"/>
    <cellStyle name="Normal 9 2 2 3 3 4 3" xfId="3257"/>
    <cellStyle name="Normal 9 2 2 3 3 5" xfId="1598"/>
    <cellStyle name="Normal 9 2 2 3 3 5 2" xfId="3850"/>
    <cellStyle name="Normal 9 2 2 3 3 6" xfId="2724"/>
    <cellStyle name="Normal 9 2 2 3 4" xfId="642"/>
    <cellStyle name="Normal 9 2 2 3 4 2" xfId="1181"/>
    <cellStyle name="Normal 9 2 2 3 4 2 2" xfId="2307"/>
    <cellStyle name="Normal 9 2 2 3 4 2 2 2" xfId="4559"/>
    <cellStyle name="Normal 9 2 2 3 4 2 3" xfId="3433"/>
    <cellStyle name="Normal 9 2 2 3 4 3" xfId="1774"/>
    <cellStyle name="Normal 9 2 2 3 4 3 2" xfId="4026"/>
    <cellStyle name="Normal 9 2 2 3 4 4" xfId="2900"/>
    <cellStyle name="Normal 9 2 2 3 5" xfId="826"/>
    <cellStyle name="Normal 9 2 2 3 5 2" xfId="1359"/>
    <cellStyle name="Normal 9 2 2 3 5 2 2" xfId="2485"/>
    <cellStyle name="Normal 9 2 2 3 5 2 2 2" xfId="4737"/>
    <cellStyle name="Normal 9 2 2 3 5 2 3" xfId="3611"/>
    <cellStyle name="Normal 9 2 2 3 5 3" xfId="1952"/>
    <cellStyle name="Normal 9 2 2 3 5 3 2" xfId="4204"/>
    <cellStyle name="Normal 9 2 2 3 5 4" xfId="3078"/>
    <cellStyle name="Normal 9 2 2 3 6" xfId="1003"/>
    <cellStyle name="Normal 9 2 2 3 6 2" xfId="2129"/>
    <cellStyle name="Normal 9 2 2 3 6 2 2" xfId="4381"/>
    <cellStyle name="Normal 9 2 2 3 6 3" xfId="3255"/>
    <cellStyle name="Normal 9 2 2 3 7" xfId="1445"/>
    <cellStyle name="Normal 9 2 2 3 7 2" xfId="2571"/>
    <cellStyle name="Normal 9 2 2 3 7 2 2" xfId="4823"/>
    <cellStyle name="Normal 9 2 2 3 7 3" xfId="3697"/>
    <cellStyle name="Normal 9 2 2 3 8" xfId="1596"/>
    <cellStyle name="Normal 9 2 2 3 8 2" xfId="3848"/>
    <cellStyle name="Normal 9 2 2 3 9" xfId="2722"/>
    <cellStyle name="Normal 9 2 2 4" xfId="389"/>
    <cellStyle name="Normal 9 2 2 4 2" xfId="390"/>
    <cellStyle name="Normal 9 2 2 4 2 2" xfId="646"/>
    <cellStyle name="Normal 9 2 2 4 2 2 2" xfId="1185"/>
    <cellStyle name="Normal 9 2 2 4 2 2 2 2" xfId="2311"/>
    <cellStyle name="Normal 9 2 2 4 2 2 2 2 2" xfId="4563"/>
    <cellStyle name="Normal 9 2 2 4 2 2 2 3" xfId="3437"/>
    <cellStyle name="Normal 9 2 2 4 2 2 3" xfId="1778"/>
    <cellStyle name="Normal 9 2 2 4 2 2 3 2" xfId="4030"/>
    <cellStyle name="Normal 9 2 2 4 2 2 4" xfId="2904"/>
    <cellStyle name="Normal 9 2 2 4 2 3" xfId="830"/>
    <cellStyle name="Normal 9 2 2 4 2 3 2" xfId="1363"/>
    <cellStyle name="Normal 9 2 2 4 2 3 2 2" xfId="2489"/>
    <cellStyle name="Normal 9 2 2 4 2 3 2 2 2" xfId="4741"/>
    <cellStyle name="Normal 9 2 2 4 2 3 2 3" xfId="3615"/>
    <cellStyle name="Normal 9 2 2 4 2 3 3" xfId="1956"/>
    <cellStyle name="Normal 9 2 2 4 2 3 3 2" xfId="4208"/>
    <cellStyle name="Normal 9 2 2 4 2 3 4" xfId="3082"/>
    <cellStyle name="Normal 9 2 2 4 2 4" xfId="1007"/>
    <cellStyle name="Normal 9 2 2 4 2 4 2" xfId="2133"/>
    <cellStyle name="Normal 9 2 2 4 2 4 2 2" xfId="4385"/>
    <cellStyle name="Normal 9 2 2 4 2 4 3" xfId="3259"/>
    <cellStyle name="Normal 9 2 2 4 2 5" xfId="1600"/>
    <cellStyle name="Normal 9 2 2 4 2 5 2" xfId="3852"/>
    <cellStyle name="Normal 9 2 2 4 2 6" xfId="2726"/>
    <cellStyle name="Normal 9 2 2 4 3" xfId="391"/>
    <cellStyle name="Normal 9 2 2 4 3 2" xfId="647"/>
    <cellStyle name="Normal 9 2 2 4 3 2 2" xfId="1186"/>
    <cellStyle name="Normal 9 2 2 4 3 2 2 2" xfId="2312"/>
    <cellStyle name="Normal 9 2 2 4 3 2 2 2 2" xfId="4564"/>
    <cellStyle name="Normal 9 2 2 4 3 2 2 3" xfId="3438"/>
    <cellStyle name="Normal 9 2 2 4 3 2 3" xfId="1779"/>
    <cellStyle name="Normal 9 2 2 4 3 2 3 2" xfId="4031"/>
    <cellStyle name="Normal 9 2 2 4 3 2 4" xfId="2905"/>
    <cellStyle name="Normal 9 2 2 4 3 3" xfId="831"/>
    <cellStyle name="Normal 9 2 2 4 3 3 2" xfId="1364"/>
    <cellStyle name="Normal 9 2 2 4 3 3 2 2" xfId="2490"/>
    <cellStyle name="Normal 9 2 2 4 3 3 2 2 2" xfId="4742"/>
    <cellStyle name="Normal 9 2 2 4 3 3 2 3" xfId="3616"/>
    <cellStyle name="Normal 9 2 2 4 3 3 3" xfId="1957"/>
    <cellStyle name="Normal 9 2 2 4 3 3 3 2" xfId="4209"/>
    <cellStyle name="Normal 9 2 2 4 3 3 4" xfId="3083"/>
    <cellStyle name="Normal 9 2 2 4 3 4" xfId="1008"/>
    <cellStyle name="Normal 9 2 2 4 3 4 2" xfId="2134"/>
    <cellStyle name="Normal 9 2 2 4 3 4 2 2" xfId="4386"/>
    <cellStyle name="Normal 9 2 2 4 3 4 3" xfId="3260"/>
    <cellStyle name="Normal 9 2 2 4 3 5" xfId="1601"/>
    <cellStyle name="Normal 9 2 2 4 3 5 2" xfId="3853"/>
    <cellStyle name="Normal 9 2 2 4 3 6" xfId="2727"/>
    <cellStyle name="Normal 9 2 2 4 4" xfId="645"/>
    <cellStyle name="Normal 9 2 2 4 4 2" xfId="1184"/>
    <cellStyle name="Normal 9 2 2 4 4 2 2" xfId="2310"/>
    <cellStyle name="Normal 9 2 2 4 4 2 2 2" xfId="4562"/>
    <cellStyle name="Normal 9 2 2 4 4 2 3" xfId="3436"/>
    <cellStyle name="Normal 9 2 2 4 4 3" xfId="1777"/>
    <cellStyle name="Normal 9 2 2 4 4 3 2" xfId="4029"/>
    <cellStyle name="Normal 9 2 2 4 4 4" xfId="2903"/>
    <cellStyle name="Normal 9 2 2 4 5" xfId="829"/>
    <cellStyle name="Normal 9 2 2 4 5 2" xfId="1362"/>
    <cellStyle name="Normal 9 2 2 4 5 2 2" xfId="2488"/>
    <cellStyle name="Normal 9 2 2 4 5 2 2 2" xfId="4740"/>
    <cellStyle name="Normal 9 2 2 4 5 2 3" xfId="3614"/>
    <cellStyle name="Normal 9 2 2 4 5 3" xfId="1955"/>
    <cellStyle name="Normal 9 2 2 4 5 3 2" xfId="4207"/>
    <cellStyle name="Normal 9 2 2 4 5 4" xfId="3081"/>
    <cellStyle name="Normal 9 2 2 4 6" xfId="1006"/>
    <cellStyle name="Normal 9 2 2 4 6 2" xfId="2132"/>
    <cellStyle name="Normal 9 2 2 4 6 2 2" xfId="4384"/>
    <cellStyle name="Normal 9 2 2 4 6 3" xfId="3258"/>
    <cellStyle name="Normal 9 2 2 4 7" xfId="1446"/>
    <cellStyle name="Normal 9 2 2 4 7 2" xfId="2572"/>
    <cellStyle name="Normal 9 2 2 4 7 2 2" xfId="4824"/>
    <cellStyle name="Normal 9 2 2 4 7 3" xfId="3698"/>
    <cellStyle name="Normal 9 2 2 4 8" xfId="1599"/>
    <cellStyle name="Normal 9 2 2 4 8 2" xfId="3851"/>
    <cellStyle name="Normal 9 2 2 4 9" xfId="2725"/>
    <cellStyle name="Normal 9 2 2 5" xfId="392"/>
    <cellStyle name="Normal 9 2 2 5 2" xfId="648"/>
    <cellStyle name="Normal 9 2 2 5 2 2" xfId="1187"/>
    <cellStyle name="Normal 9 2 2 5 2 2 2" xfId="2313"/>
    <cellStyle name="Normal 9 2 2 5 2 2 2 2" xfId="4565"/>
    <cellStyle name="Normal 9 2 2 5 2 2 3" xfId="3439"/>
    <cellStyle name="Normal 9 2 2 5 2 3" xfId="1780"/>
    <cellStyle name="Normal 9 2 2 5 2 3 2" xfId="4032"/>
    <cellStyle name="Normal 9 2 2 5 2 4" xfId="2906"/>
    <cellStyle name="Normal 9 2 2 5 3" xfId="832"/>
    <cellStyle name="Normal 9 2 2 5 3 2" xfId="1365"/>
    <cellStyle name="Normal 9 2 2 5 3 2 2" xfId="2491"/>
    <cellStyle name="Normal 9 2 2 5 3 2 2 2" xfId="4743"/>
    <cellStyle name="Normal 9 2 2 5 3 2 3" xfId="3617"/>
    <cellStyle name="Normal 9 2 2 5 3 3" xfId="1958"/>
    <cellStyle name="Normal 9 2 2 5 3 3 2" xfId="4210"/>
    <cellStyle name="Normal 9 2 2 5 3 4" xfId="3084"/>
    <cellStyle name="Normal 9 2 2 5 4" xfId="1009"/>
    <cellStyle name="Normal 9 2 2 5 4 2" xfId="2135"/>
    <cellStyle name="Normal 9 2 2 5 4 2 2" xfId="4387"/>
    <cellStyle name="Normal 9 2 2 5 4 3" xfId="3261"/>
    <cellStyle name="Normal 9 2 2 5 5" xfId="1602"/>
    <cellStyle name="Normal 9 2 2 5 5 2" xfId="3854"/>
    <cellStyle name="Normal 9 2 2 5 6" xfId="2728"/>
    <cellStyle name="Normal 9 2 2 6" xfId="393"/>
    <cellStyle name="Normal 9 2 2 6 2" xfId="649"/>
    <cellStyle name="Normal 9 2 2 6 2 2" xfId="1188"/>
    <cellStyle name="Normal 9 2 2 6 2 2 2" xfId="2314"/>
    <cellStyle name="Normal 9 2 2 6 2 2 2 2" xfId="4566"/>
    <cellStyle name="Normal 9 2 2 6 2 2 3" xfId="3440"/>
    <cellStyle name="Normal 9 2 2 6 2 3" xfId="1781"/>
    <cellStyle name="Normal 9 2 2 6 2 3 2" xfId="4033"/>
    <cellStyle name="Normal 9 2 2 6 2 4" xfId="2907"/>
    <cellStyle name="Normal 9 2 2 6 3" xfId="833"/>
    <cellStyle name="Normal 9 2 2 6 3 2" xfId="1366"/>
    <cellStyle name="Normal 9 2 2 6 3 2 2" xfId="2492"/>
    <cellStyle name="Normal 9 2 2 6 3 2 2 2" xfId="4744"/>
    <cellStyle name="Normal 9 2 2 6 3 2 3" xfId="3618"/>
    <cellStyle name="Normal 9 2 2 6 3 3" xfId="1959"/>
    <cellStyle name="Normal 9 2 2 6 3 3 2" xfId="4211"/>
    <cellStyle name="Normal 9 2 2 6 3 4" xfId="3085"/>
    <cellStyle name="Normal 9 2 2 6 4" xfId="1010"/>
    <cellStyle name="Normal 9 2 2 6 4 2" xfId="2136"/>
    <cellStyle name="Normal 9 2 2 6 4 2 2" xfId="4388"/>
    <cellStyle name="Normal 9 2 2 6 4 3" xfId="3262"/>
    <cellStyle name="Normal 9 2 2 6 5" xfId="1603"/>
    <cellStyle name="Normal 9 2 2 6 5 2" xfId="3855"/>
    <cellStyle name="Normal 9 2 2 6 6" xfId="2729"/>
    <cellStyle name="Normal 9 2 2 7" xfId="635"/>
    <cellStyle name="Normal 9 2 2 7 2" xfId="1174"/>
    <cellStyle name="Normal 9 2 2 7 2 2" xfId="2300"/>
    <cellStyle name="Normal 9 2 2 7 2 2 2" xfId="4552"/>
    <cellStyle name="Normal 9 2 2 7 2 3" xfId="3426"/>
    <cellStyle name="Normal 9 2 2 7 3" xfId="1767"/>
    <cellStyle name="Normal 9 2 2 7 3 2" xfId="4019"/>
    <cellStyle name="Normal 9 2 2 7 4" xfId="2893"/>
    <cellStyle name="Normal 9 2 2 8" xfId="819"/>
    <cellStyle name="Normal 9 2 2 8 2" xfId="1352"/>
    <cellStyle name="Normal 9 2 2 8 2 2" xfId="2478"/>
    <cellStyle name="Normal 9 2 2 8 2 2 2" xfId="4730"/>
    <cellStyle name="Normal 9 2 2 8 2 3" xfId="3604"/>
    <cellStyle name="Normal 9 2 2 8 3" xfId="1945"/>
    <cellStyle name="Normal 9 2 2 8 3 2" xfId="4197"/>
    <cellStyle name="Normal 9 2 2 8 4" xfId="3071"/>
    <cellStyle name="Normal 9 2 2 9" xfId="996"/>
    <cellStyle name="Normal 9 2 2 9 2" xfId="2122"/>
    <cellStyle name="Normal 9 2 2 9 2 2" xfId="4374"/>
    <cellStyle name="Normal 9 2 2 9 3" xfId="3248"/>
    <cellStyle name="Normal 9 2 3" xfId="394"/>
    <cellStyle name="Normal 9 2 3 10" xfId="2730"/>
    <cellStyle name="Normal 9 2 3 2" xfId="395"/>
    <cellStyle name="Normal 9 2 3 2 2" xfId="396"/>
    <cellStyle name="Normal 9 2 3 2 2 2" xfId="652"/>
    <cellStyle name="Normal 9 2 3 2 2 2 2" xfId="1191"/>
    <cellStyle name="Normal 9 2 3 2 2 2 2 2" xfId="2317"/>
    <cellStyle name="Normal 9 2 3 2 2 2 2 2 2" xfId="4569"/>
    <cellStyle name="Normal 9 2 3 2 2 2 2 3" xfId="3443"/>
    <cellStyle name="Normal 9 2 3 2 2 2 3" xfId="1784"/>
    <cellStyle name="Normal 9 2 3 2 2 2 3 2" xfId="4036"/>
    <cellStyle name="Normal 9 2 3 2 2 2 4" xfId="2910"/>
    <cellStyle name="Normal 9 2 3 2 2 3" xfId="836"/>
    <cellStyle name="Normal 9 2 3 2 2 3 2" xfId="1369"/>
    <cellStyle name="Normal 9 2 3 2 2 3 2 2" xfId="2495"/>
    <cellStyle name="Normal 9 2 3 2 2 3 2 2 2" xfId="4747"/>
    <cellStyle name="Normal 9 2 3 2 2 3 2 3" xfId="3621"/>
    <cellStyle name="Normal 9 2 3 2 2 3 3" xfId="1962"/>
    <cellStyle name="Normal 9 2 3 2 2 3 3 2" xfId="4214"/>
    <cellStyle name="Normal 9 2 3 2 2 3 4" xfId="3088"/>
    <cellStyle name="Normal 9 2 3 2 2 4" xfId="1013"/>
    <cellStyle name="Normal 9 2 3 2 2 4 2" xfId="2139"/>
    <cellStyle name="Normal 9 2 3 2 2 4 2 2" xfId="4391"/>
    <cellStyle name="Normal 9 2 3 2 2 4 3" xfId="3265"/>
    <cellStyle name="Normal 9 2 3 2 2 5" xfId="1606"/>
    <cellStyle name="Normal 9 2 3 2 2 5 2" xfId="3858"/>
    <cellStyle name="Normal 9 2 3 2 2 6" xfId="2732"/>
    <cellStyle name="Normal 9 2 3 2 3" xfId="397"/>
    <cellStyle name="Normal 9 2 3 2 3 2" xfId="653"/>
    <cellStyle name="Normal 9 2 3 2 3 2 2" xfId="1192"/>
    <cellStyle name="Normal 9 2 3 2 3 2 2 2" xfId="2318"/>
    <cellStyle name="Normal 9 2 3 2 3 2 2 2 2" xfId="4570"/>
    <cellStyle name="Normal 9 2 3 2 3 2 2 3" xfId="3444"/>
    <cellStyle name="Normal 9 2 3 2 3 2 3" xfId="1785"/>
    <cellStyle name="Normal 9 2 3 2 3 2 3 2" xfId="4037"/>
    <cellStyle name="Normal 9 2 3 2 3 2 4" xfId="2911"/>
    <cellStyle name="Normal 9 2 3 2 3 3" xfId="837"/>
    <cellStyle name="Normal 9 2 3 2 3 3 2" xfId="1370"/>
    <cellStyle name="Normal 9 2 3 2 3 3 2 2" xfId="2496"/>
    <cellStyle name="Normal 9 2 3 2 3 3 2 2 2" xfId="4748"/>
    <cellStyle name="Normal 9 2 3 2 3 3 2 3" xfId="3622"/>
    <cellStyle name="Normal 9 2 3 2 3 3 3" xfId="1963"/>
    <cellStyle name="Normal 9 2 3 2 3 3 3 2" xfId="4215"/>
    <cellStyle name="Normal 9 2 3 2 3 3 4" xfId="3089"/>
    <cellStyle name="Normal 9 2 3 2 3 4" xfId="1014"/>
    <cellStyle name="Normal 9 2 3 2 3 4 2" xfId="2140"/>
    <cellStyle name="Normal 9 2 3 2 3 4 2 2" xfId="4392"/>
    <cellStyle name="Normal 9 2 3 2 3 4 3" xfId="3266"/>
    <cellStyle name="Normal 9 2 3 2 3 5" xfId="1607"/>
    <cellStyle name="Normal 9 2 3 2 3 5 2" xfId="3859"/>
    <cellStyle name="Normal 9 2 3 2 3 6" xfId="2733"/>
    <cellStyle name="Normal 9 2 3 2 4" xfId="651"/>
    <cellStyle name="Normal 9 2 3 2 4 2" xfId="1190"/>
    <cellStyle name="Normal 9 2 3 2 4 2 2" xfId="2316"/>
    <cellStyle name="Normal 9 2 3 2 4 2 2 2" xfId="4568"/>
    <cellStyle name="Normal 9 2 3 2 4 2 3" xfId="3442"/>
    <cellStyle name="Normal 9 2 3 2 4 3" xfId="1783"/>
    <cellStyle name="Normal 9 2 3 2 4 3 2" xfId="4035"/>
    <cellStyle name="Normal 9 2 3 2 4 4" xfId="2909"/>
    <cellStyle name="Normal 9 2 3 2 5" xfId="835"/>
    <cellStyle name="Normal 9 2 3 2 5 2" xfId="1368"/>
    <cellStyle name="Normal 9 2 3 2 5 2 2" xfId="2494"/>
    <cellStyle name="Normal 9 2 3 2 5 2 2 2" xfId="4746"/>
    <cellStyle name="Normal 9 2 3 2 5 2 3" xfId="3620"/>
    <cellStyle name="Normal 9 2 3 2 5 3" xfId="1961"/>
    <cellStyle name="Normal 9 2 3 2 5 3 2" xfId="4213"/>
    <cellStyle name="Normal 9 2 3 2 5 4" xfId="3087"/>
    <cellStyle name="Normal 9 2 3 2 6" xfId="1012"/>
    <cellStyle name="Normal 9 2 3 2 6 2" xfId="2138"/>
    <cellStyle name="Normal 9 2 3 2 6 2 2" xfId="4390"/>
    <cellStyle name="Normal 9 2 3 2 6 3" xfId="3264"/>
    <cellStyle name="Normal 9 2 3 2 7" xfId="1448"/>
    <cellStyle name="Normal 9 2 3 2 7 2" xfId="2574"/>
    <cellStyle name="Normal 9 2 3 2 7 2 2" xfId="4826"/>
    <cellStyle name="Normal 9 2 3 2 7 3" xfId="3700"/>
    <cellStyle name="Normal 9 2 3 2 8" xfId="1605"/>
    <cellStyle name="Normal 9 2 3 2 8 2" xfId="3857"/>
    <cellStyle name="Normal 9 2 3 2 9" xfId="2731"/>
    <cellStyle name="Normal 9 2 3 3" xfId="398"/>
    <cellStyle name="Normal 9 2 3 3 2" xfId="654"/>
    <cellStyle name="Normal 9 2 3 3 2 2" xfId="1193"/>
    <cellStyle name="Normal 9 2 3 3 2 2 2" xfId="2319"/>
    <cellStyle name="Normal 9 2 3 3 2 2 2 2" xfId="4571"/>
    <cellStyle name="Normal 9 2 3 3 2 2 3" xfId="3445"/>
    <cellStyle name="Normal 9 2 3 3 2 3" xfId="1786"/>
    <cellStyle name="Normal 9 2 3 3 2 3 2" xfId="4038"/>
    <cellStyle name="Normal 9 2 3 3 2 4" xfId="2912"/>
    <cellStyle name="Normal 9 2 3 3 3" xfId="838"/>
    <cellStyle name="Normal 9 2 3 3 3 2" xfId="1371"/>
    <cellStyle name="Normal 9 2 3 3 3 2 2" xfId="2497"/>
    <cellStyle name="Normal 9 2 3 3 3 2 2 2" xfId="4749"/>
    <cellStyle name="Normal 9 2 3 3 3 2 3" xfId="3623"/>
    <cellStyle name="Normal 9 2 3 3 3 3" xfId="1964"/>
    <cellStyle name="Normal 9 2 3 3 3 3 2" xfId="4216"/>
    <cellStyle name="Normal 9 2 3 3 3 4" xfId="3090"/>
    <cellStyle name="Normal 9 2 3 3 4" xfId="1015"/>
    <cellStyle name="Normal 9 2 3 3 4 2" xfId="2141"/>
    <cellStyle name="Normal 9 2 3 3 4 2 2" xfId="4393"/>
    <cellStyle name="Normal 9 2 3 3 4 3" xfId="3267"/>
    <cellStyle name="Normal 9 2 3 3 5" xfId="1608"/>
    <cellStyle name="Normal 9 2 3 3 5 2" xfId="3860"/>
    <cellStyle name="Normal 9 2 3 3 6" xfId="2734"/>
    <cellStyle name="Normal 9 2 3 4" xfId="399"/>
    <cellStyle name="Normal 9 2 3 4 2" xfId="655"/>
    <cellStyle name="Normal 9 2 3 4 2 2" xfId="1194"/>
    <cellStyle name="Normal 9 2 3 4 2 2 2" xfId="2320"/>
    <cellStyle name="Normal 9 2 3 4 2 2 2 2" xfId="4572"/>
    <cellStyle name="Normal 9 2 3 4 2 2 3" xfId="3446"/>
    <cellStyle name="Normal 9 2 3 4 2 3" xfId="1787"/>
    <cellStyle name="Normal 9 2 3 4 2 3 2" xfId="4039"/>
    <cellStyle name="Normal 9 2 3 4 2 4" xfId="2913"/>
    <cellStyle name="Normal 9 2 3 4 3" xfId="839"/>
    <cellStyle name="Normal 9 2 3 4 3 2" xfId="1372"/>
    <cellStyle name="Normal 9 2 3 4 3 2 2" xfId="2498"/>
    <cellStyle name="Normal 9 2 3 4 3 2 2 2" xfId="4750"/>
    <cellStyle name="Normal 9 2 3 4 3 2 3" xfId="3624"/>
    <cellStyle name="Normal 9 2 3 4 3 3" xfId="1965"/>
    <cellStyle name="Normal 9 2 3 4 3 3 2" xfId="4217"/>
    <cellStyle name="Normal 9 2 3 4 3 4" xfId="3091"/>
    <cellStyle name="Normal 9 2 3 4 4" xfId="1016"/>
    <cellStyle name="Normal 9 2 3 4 4 2" xfId="2142"/>
    <cellStyle name="Normal 9 2 3 4 4 2 2" xfId="4394"/>
    <cellStyle name="Normal 9 2 3 4 4 3" xfId="3268"/>
    <cellStyle name="Normal 9 2 3 4 5" xfId="1609"/>
    <cellStyle name="Normal 9 2 3 4 5 2" xfId="3861"/>
    <cellStyle name="Normal 9 2 3 4 6" xfId="2735"/>
    <cellStyle name="Normal 9 2 3 5" xfId="650"/>
    <cellStyle name="Normal 9 2 3 5 2" xfId="1189"/>
    <cellStyle name="Normal 9 2 3 5 2 2" xfId="2315"/>
    <cellStyle name="Normal 9 2 3 5 2 2 2" xfId="4567"/>
    <cellStyle name="Normal 9 2 3 5 2 3" xfId="3441"/>
    <cellStyle name="Normal 9 2 3 5 3" xfId="1782"/>
    <cellStyle name="Normal 9 2 3 5 3 2" xfId="4034"/>
    <cellStyle name="Normal 9 2 3 5 4" xfId="2908"/>
    <cellStyle name="Normal 9 2 3 6" xfId="834"/>
    <cellStyle name="Normal 9 2 3 6 2" xfId="1367"/>
    <cellStyle name="Normal 9 2 3 6 2 2" xfId="2493"/>
    <cellStyle name="Normal 9 2 3 6 2 2 2" xfId="4745"/>
    <cellStyle name="Normal 9 2 3 6 2 3" xfId="3619"/>
    <cellStyle name="Normal 9 2 3 6 3" xfId="1960"/>
    <cellStyle name="Normal 9 2 3 6 3 2" xfId="4212"/>
    <cellStyle name="Normal 9 2 3 6 4" xfId="3086"/>
    <cellStyle name="Normal 9 2 3 7" xfId="1011"/>
    <cellStyle name="Normal 9 2 3 7 2" xfId="2137"/>
    <cellStyle name="Normal 9 2 3 7 2 2" xfId="4389"/>
    <cellStyle name="Normal 9 2 3 7 3" xfId="3263"/>
    <cellStyle name="Normal 9 2 3 8" xfId="1447"/>
    <cellStyle name="Normal 9 2 3 8 2" xfId="2573"/>
    <cellStyle name="Normal 9 2 3 8 2 2" xfId="4825"/>
    <cellStyle name="Normal 9 2 3 8 3" xfId="3699"/>
    <cellStyle name="Normal 9 2 3 9" xfId="1604"/>
    <cellStyle name="Normal 9 2 3 9 2" xfId="3856"/>
    <cellStyle name="Normal 9 2 4" xfId="400"/>
    <cellStyle name="Normal 9 2 4 2" xfId="401"/>
    <cellStyle name="Normal 9 2 4 2 2" xfId="657"/>
    <cellStyle name="Normal 9 2 4 2 2 2" xfId="1196"/>
    <cellStyle name="Normal 9 2 4 2 2 2 2" xfId="2322"/>
    <cellStyle name="Normal 9 2 4 2 2 2 2 2" xfId="4574"/>
    <cellStyle name="Normal 9 2 4 2 2 2 3" xfId="3448"/>
    <cellStyle name="Normal 9 2 4 2 2 3" xfId="1789"/>
    <cellStyle name="Normal 9 2 4 2 2 3 2" xfId="4041"/>
    <cellStyle name="Normal 9 2 4 2 2 4" xfId="2915"/>
    <cellStyle name="Normal 9 2 4 2 3" xfId="841"/>
    <cellStyle name="Normal 9 2 4 2 3 2" xfId="1374"/>
    <cellStyle name="Normal 9 2 4 2 3 2 2" xfId="2500"/>
    <cellStyle name="Normal 9 2 4 2 3 2 2 2" xfId="4752"/>
    <cellStyle name="Normal 9 2 4 2 3 2 3" xfId="3626"/>
    <cellStyle name="Normal 9 2 4 2 3 3" xfId="1967"/>
    <cellStyle name="Normal 9 2 4 2 3 3 2" xfId="4219"/>
    <cellStyle name="Normal 9 2 4 2 3 4" xfId="3093"/>
    <cellStyle name="Normal 9 2 4 2 4" xfId="1018"/>
    <cellStyle name="Normal 9 2 4 2 4 2" xfId="2144"/>
    <cellStyle name="Normal 9 2 4 2 4 2 2" xfId="4396"/>
    <cellStyle name="Normal 9 2 4 2 4 3" xfId="3270"/>
    <cellStyle name="Normal 9 2 4 2 5" xfId="1611"/>
    <cellStyle name="Normal 9 2 4 2 5 2" xfId="3863"/>
    <cellStyle name="Normal 9 2 4 2 6" xfId="2737"/>
    <cellStyle name="Normal 9 2 4 3" xfId="402"/>
    <cellStyle name="Normal 9 2 4 3 2" xfId="658"/>
    <cellStyle name="Normal 9 2 4 3 2 2" xfId="1197"/>
    <cellStyle name="Normal 9 2 4 3 2 2 2" xfId="2323"/>
    <cellStyle name="Normal 9 2 4 3 2 2 2 2" xfId="4575"/>
    <cellStyle name="Normal 9 2 4 3 2 2 3" xfId="3449"/>
    <cellStyle name="Normal 9 2 4 3 2 3" xfId="1790"/>
    <cellStyle name="Normal 9 2 4 3 2 3 2" xfId="4042"/>
    <cellStyle name="Normal 9 2 4 3 2 4" xfId="2916"/>
    <cellStyle name="Normal 9 2 4 3 3" xfId="842"/>
    <cellStyle name="Normal 9 2 4 3 3 2" xfId="1375"/>
    <cellStyle name="Normal 9 2 4 3 3 2 2" xfId="2501"/>
    <cellStyle name="Normal 9 2 4 3 3 2 2 2" xfId="4753"/>
    <cellStyle name="Normal 9 2 4 3 3 2 3" xfId="3627"/>
    <cellStyle name="Normal 9 2 4 3 3 3" xfId="1968"/>
    <cellStyle name="Normal 9 2 4 3 3 3 2" xfId="4220"/>
    <cellStyle name="Normal 9 2 4 3 3 4" xfId="3094"/>
    <cellStyle name="Normal 9 2 4 3 4" xfId="1019"/>
    <cellStyle name="Normal 9 2 4 3 4 2" xfId="2145"/>
    <cellStyle name="Normal 9 2 4 3 4 2 2" xfId="4397"/>
    <cellStyle name="Normal 9 2 4 3 4 3" xfId="3271"/>
    <cellStyle name="Normal 9 2 4 3 5" xfId="1612"/>
    <cellStyle name="Normal 9 2 4 3 5 2" xfId="3864"/>
    <cellStyle name="Normal 9 2 4 3 6" xfId="2738"/>
    <cellStyle name="Normal 9 2 4 4" xfId="656"/>
    <cellStyle name="Normal 9 2 4 4 2" xfId="1195"/>
    <cellStyle name="Normal 9 2 4 4 2 2" xfId="2321"/>
    <cellStyle name="Normal 9 2 4 4 2 2 2" xfId="4573"/>
    <cellStyle name="Normal 9 2 4 4 2 3" xfId="3447"/>
    <cellStyle name="Normal 9 2 4 4 3" xfId="1788"/>
    <cellStyle name="Normal 9 2 4 4 3 2" xfId="4040"/>
    <cellStyle name="Normal 9 2 4 4 4" xfId="2914"/>
    <cellStyle name="Normal 9 2 4 5" xfId="840"/>
    <cellStyle name="Normal 9 2 4 5 2" xfId="1373"/>
    <cellStyle name="Normal 9 2 4 5 2 2" xfId="2499"/>
    <cellStyle name="Normal 9 2 4 5 2 2 2" xfId="4751"/>
    <cellStyle name="Normal 9 2 4 5 2 3" xfId="3625"/>
    <cellStyle name="Normal 9 2 4 5 3" xfId="1966"/>
    <cellStyle name="Normal 9 2 4 5 3 2" xfId="4218"/>
    <cellStyle name="Normal 9 2 4 5 4" xfId="3092"/>
    <cellStyle name="Normal 9 2 4 6" xfId="1017"/>
    <cellStyle name="Normal 9 2 4 6 2" xfId="2143"/>
    <cellStyle name="Normal 9 2 4 6 2 2" xfId="4395"/>
    <cellStyle name="Normal 9 2 4 6 3" xfId="3269"/>
    <cellStyle name="Normal 9 2 4 7" xfId="1449"/>
    <cellStyle name="Normal 9 2 4 7 2" xfId="2575"/>
    <cellStyle name="Normal 9 2 4 7 2 2" xfId="4827"/>
    <cellStyle name="Normal 9 2 4 7 3" xfId="3701"/>
    <cellStyle name="Normal 9 2 4 8" xfId="1610"/>
    <cellStyle name="Normal 9 2 4 8 2" xfId="3862"/>
    <cellStyle name="Normal 9 2 4 9" xfId="2736"/>
    <cellStyle name="Normal 9 2 5" xfId="403"/>
    <cellStyle name="Normal 9 2 5 2" xfId="404"/>
    <cellStyle name="Normal 9 2 5 2 2" xfId="660"/>
    <cellStyle name="Normal 9 2 5 2 2 2" xfId="1199"/>
    <cellStyle name="Normal 9 2 5 2 2 2 2" xfId="2325"/>
    <cellStyle name="Normal 9 2 5 2 2 2 2 2" xfId="4577"/>
    <cellStyle name="Normal 9 2 5 2 2 2 3" xfId="3451"/>
    <cellStyle name="Normal 9 2 5 2 2 3" xfId="1792"/>
    <cellStyle name="Normal 9 2 5 2 2 3 2" xfId="4044"/>
    <cellStyle name="Normal 9 2 5 2 2 4" xfId="2918"/>
    <cellStyle name="Normal 9 2 5 2 3" xfId="844"/>
    <cellStyle name="Normal 9 2 5 2 3 2" xfId="1377"/>
    <cellStyle name="Normal 9 2 5 2 3 2 2" xfId="2503"/>
    <cellStyle name="Normal 9 2 5 2 3 2 2 2" xfId="4755"/>
    <cellStyle name="Normal 9 2 5 2 3 2 3" xfId="3629"/>
    <cellStyle name="Normal 9 2 5 2 3 3" xfId="1970"/>
    <cellStyle name="Normal 9 2 5 2 3 3 2" xfId="4222"/>
    <cellStyle name="Normal 9 2 5 2 3 4" xfId="3096"/>
    <cellStyle name="Normal 9 2 5 2 4" xfId="1021"/>
    <cellStyle name="Normal 9 2 5 2 4 2" xfId="2147"/>
    <cellStyle name="Normal 9 2 5 2 4 2 2" xfId="4399"/>
    <cellStyle name="Normal 9 2 5 2 4 3" xfId="3273"/>
    <cellStyle name="Normal 9 2 5 2 5" xfId="1614"/>
    <cellStyle name="Normal 9 2 5 2 5 2" xfId="3866"/>
    <cellStyle name="Normal 9 2 5 2 6" xfId="2740"/>
    <cellStyle name="Normal 9 2 5 3" xfId="405"/>
    <cellStyle name="Normal 9 2 5 3 2" xfId="661"/>
    <cellStyle name="Normal 9 2 5 3 2 2" xfId="1200"/>
    <cellStyle name="Normal 9 2 5 3 2 2 2" xfId="2326"/>
    <cellStyle name="Normal 9 2 5 3 2 2 2 2" xfId="4578"/>
    <cellStyle name="Normal 9 2 5 3 2 2 3" xfId="3452"/>
    <cellStyle name="Normal 9 2 5 3 2 3" xfId="1793"/>
    <cellStyle name="Normal 9 2 5 3 2 3 2" xfId="4045"/>
    <cellStyle name="Normal 9 2 5 3 2 4" xfId="2919"/>
    <cellStyle name="Normal 9 2 5 3 3" xfId="845"/>
    <cellStyle name="Normal 9 2 5 3 3 2" xfId="1378"/>
    <cellStyle name="Normal 9 2 5 3 3 2 2" xfId="2504"/>
    <cellStyle name="Normal 9 2 5 3 3 2 2 2" xfId="4756"/>
    <cellStyle name="Normal 9 2 5 3 3 2 3" xfId="3630"/>
    <cellStyle name="Normal 9 2 5 3 3 3" xfId="1971"/>
    <cellStyle name="Normal 9 2 5 3 3 3 2" xfId="4223"/>
    <cellStyle name="Normal 9 2 5 3 3 4" xfId="3097"/>
    <cellStyle name="Normal 9 2 5 3 4" xfId="1022"/>
    <cellStyle name="Normal 9 2 5 3 4 2" xfId="2148"/>
    <cellStyle name="Normal 9 2 5 3 4 2 2" xfId="4400"/>
    <cellStyle name="Normal 9 2 5 3 4 3" xfId="3274"/>
    <cellStyle name="Normal 9 2 5 3 5" xfId="1615"/>
    <cellStyle name="Normal 9 2 5 3 5 2" xfId="3867"/>
    <cellStyle name="Normal 9 2 5 3 6" xfId="2741"/>
    <cellStyle name="Normal 9 2 5 4" xfId="659"/>
    <cellStyle name="Normal 9 2 5 4 2" xfId="1198"/>
    <cellStyle name="Normal 9 2 5 4 2 2" xfId="2324"/>
    <cellStyle name="Normal 9 2 5 4 2 2 2" xfId="4576"/>
    <cellStyle name="Normal 9 2 5 4 2 3" xfId="3450"/>
    <cellStyle name="Normal 9 2 5 4 3" xfId="1791"/>
    <cellStyle name="Normal 9 2 5 4 3 2" xfId="4043"/>
    <cellStyle name="Normal 9 2 5 4 4" xfId="2917"/>
    <cellStyle name="Normal 9 2 5 5" xfId="843"/>
    <cellStyle name="Normal 9 2 5 5 2" xfId="1376"/>
    <cellStyle name="Normal 9 2 5 5 2 2" xfId="2502"/>
    <cellStyle name="Normal 9 2 5 5 2 2 2" xfId="4754"/>
    <cellStyle name="Normal 9 2 5 5 2 3" xfId="3628"/>
    <cellStyle name="Normal 9 2 5 5 3" xfId="1969"/>
    <cellStyle name="Normal 9 2 5 5 3 2" xfId="4221"/>
    <cellStyle name="Normal 9 2 5 5 4" xfId="3095"/>
    <cellStyle name="Normal 9 2 5 6" xfId="1020"/>
    <cellStyle name="Normal 9 2 5 6 2" xfId="2146"/>
    <cellStyle name="Normal 9 2 5 6 2 2" xfId="4398"/>
    <cellStyle name="Normal 9 2 5 6 3" xfId="3272"/>
    <cellStyle name="Normal 9 2 5 7" xfId="1450"/>
    <cellStyle name="Normal 9 2 5 7 2" xfId="2576"/>
    <cellStyle name="Normal 9 2 5 7 2 2" xfId="4828"/>
    <cellStyle name="Normal 9 2 5 7 3" xfId="3702"/>
    <cellStyle name="Normal 9 2 5 8" xfId="1613"/>
    <cellStyle name="Normal 9 2 5 8 2" xfId="3865"/>
    <cellStyle name="Normal 9 2 5 9" xfId="2739"/>
    <cellStyle name="Normal 9 2 6" xfId="406"/>
    <cellStyle name="Normal 9 2 6 2" xfId="662"/>
    <cellStyle name="Normal 9 2 6 2 2" xfId="1201"/>
    <cellStyle name="Normal 9 2 6 2 2 2" xfId="2327"/>
    <cellStyle name="Normal 9 2 6 2 2 2 2" xfId="4579"/>
    <cellStyle name="Normal 9 2 6 2 2 3" xfId="3453"/>
    <cellStyle name="Normal 9 2 6 2 3" xfId="1794"/>
    <cellStyle name="Normal 9 2 6 2 3 2" xfId="4046"/>
    <cellStyle name="Normal 9 2 6 2 4" xfId="2920"/>
    <cellStyle name="Normal 9 2 6 3" xfId="846"/>
    <cellStyle name="Normal 9 2 6 3 2" xfId="1379"/>
    <cellStyle name="Normal 9 2 6 3 2 2" xfId="2505"/>
    <cellStyle name="Normal 9 2 6 3 2 2 2" xfId="4757"/>
    <cellStyle name="Normal 9 2 6 3 2 3" xfId="3631"/>
    <cellStyle name="Normal 9 2 6 3 3" xfId="1972"/>
    <cellStyle name="Normal 9 2 6 3 3 2" xfId="4224"/>
    <cellStyle name="Normal 9 2 6 3 4" xfId="3098"/>
    <cellStyle name="Normal 9 2 6 4" xfId="1023"/>
    <cellStyle name="Normal 9 2 6 4 2" xfId="2149"/>
    <cellStyle name="Normal 9 2 6 4 2 2" xfId="4401"/>
    <cellStyle name="Normal 9 2 6 4 3" xfId="3275"/>
    <cellStyle name="Normal 9 2 6 5" xfId="1616"/>
    <cellStyle name="Normal 9 2 6 5 2" xfId="3868"/>
    <cellStyle name="Normal 9 2 6 6" xfId="2742"/>
    <cellStyle name="Normal 9 2 7" xfId="407"/>
    <cellStyle name="Normal 9 2 7 2" xfId="663"/>
    <cellStyle name="Normal 9 2 7 2 2" xfId="1202"/>
    <cellStyle name="Normal 9 2 7 2 2 2" xfId="2328"/>
    <cellStyle name="Normal 9 2 7 2 2 2 2" xfId="4580"/>
    <cellStyle name="Normal 9 2 7 2 2 3" xfId="3454"/>
    <cellStyle name="Normal 9 2 7 2 3" xfId="1795"/>
    <cellStyle name="Normal 9 2 7 2 3 2" xfId="4047"/>
    <cellStyle name="Normal 9 2 7 2 4" xfId="2921"/>
    <cellStyle name="Normal 9 2 7 3" xfId="847"/>
    <cellStyle name="Normal 9 2 7 3 2" xfId="1380"/>
    <cellStyle name="Normal 9 2 7 3 2 2" xfId="2506"/>
    <cellStyle name="Normal 9 2 7 3 2 2 2" xfId="4758"/>
    <cellStyle name="Normal 9 2 7 3 2 3" xfId="3632"/>
    <cellStyle name="Normal 9 2 7 3 3" xfId="1973"/>
    <cellStyle name="Normal 9 2 7 3 3 2" xfId="4225"/>
    <cellStyle name="Normal 9 2 7 3 4" xfId="3099"/>
    <cellStyle name="Normal 9 2 7 4" xfId="1024"/>
    <cellStyle name="Normal 9 2 7 4 2" xfId="2150"/>
    <cellStyle name="Normal 9 2 7 4 2 2" xfId="4402"/>
    <cellStyle name="Normal 9 2 7 4 3" xfId="3276"/>
    <cellStyle name="Normal 9 2 7 5" xfId="1617"/>
    <cellStyle name="Normal 9 2 7 5 2" xfId="3869"/>
    <cellStyle name="Normal 9 2 7 6" xfId="2743"/>
    <cellStyle name="Normal 9 2 8" xfId="634"/>
    <cellStyle name="Normal 9 2 8 2" xfId="1173"/>
    <cellStyle name="Normal 9 2 8 2 2" xfId="2299"/>
    <cellStyle name="Normal 9 2 8 2 2 2" xfId="4551"/>
    <cellStyle name="Normal 9 2 8 2 3" xfId="3425"/>
    <cellStyle name="Normal 9 2 8 3" xfId="1766"/>
    <cellStyle name="Normal 9 2 8 3 2" xfId="4018"/>
    <cellStyle name="Normal 9 2 8 4" xfId="2892"/>
    <cellStyle name="Normal 9 2 9" xfId="818"/>
    <cellStyle name="Normal 9 2 9 2" xfId="1351"/>
    <cellStyle name="Normal 9 2 9 2 2" xfId="2477"/>
    <cellStyle name="Normal 9 2 9 2 2 2" xfId="4729"/>
    <cellStyle name="Normal 9 2 9 2 3" xfId="3603"/>
    <cellStyle name="Normal 9 2 9 3" xfId="1944"/>
    <cellStyle name="Normal 9 2 9 3 2" xfId="4196"/>
    <cellStyle name="Normal 9 2 9 4" xfId="3070"/>
    <cellStyle name="Normal 9 3" xfId="408"/>
    <cellStyle name="Normal 9 3 10" xfId="2744"/>
    <cellStyle name="Normal 9 3 2" xfId="409"/>
    <cellStyle name="Normal 9 3 2 2" xfId="410"/>
    <cellStyle name="Normal 9 3 2 2 2" xfId="666"/>
    <cellStyle name="Normal 9 3 2 2 2 2" xfId="1205"/>
    <cellStyle name="Normal 9 3 2 2 2 2 2" xfId="2331"/>
    <cellStyle name="Normal 9 3 2 2 2 2 2 2" xfId="4583"/>
    <cellStyle name="Normal 9 3 2 2 2 2 3" xfId="3457"/>
    <cellStyle name="Normal 9 3 2 2 2 3" xfId="1798"/>
    <cellStyle name="Normal 9 3 2 2 2 3 2" xfId="4050"/>
    <cellStyle name="Normal 9 3 2 2 2 4" xfId="2924"/>
    <cellStyle name="Normal 9 3 2 2 3" xfId="850"/>
    <cellStyle name="Normal 9 3 2 2 3 2" xfId="1383"/>
    <cellStyle name="Normal 9 3 2 2 3 2 2" xfId="2509"/>
    <cellStyle name="Normal 9 3 2 2 3 2 2 2" xfId="4761"/>
    <cellStyle name="Normal 9 3 2 2 3 2 3" xfId="3635"/>
    <cellStyle name="Normal 9 3 2 2 3 3" xfId="1976"/>
    <cellStyle name="Normal 9 3 2 2 3 3 2" xfId="4228"/>
    <cellStyle name="Normal 9 3 2 2 3 4" xfId="3102"/>
    <cellStyle name="Normal 9 3 2 2 4" xfId="1027"/>
    <cellStyle name="Normal 9 3 2 2 4 2" xfId="2153"/>
    <cellStyle name="Normal 9 3 2 2 4 2 2" xfId="4405"/>
    <cellStyle name="Normal 9 3 2 2 4 3" xfId="3279"/>
    <cellStyle name="Normal 9 3 2 2 5" xfId="1620"/>
    <cellStyle name="Normal 9 3 2 2 5 2" xfId="3872"/>
    <cellStyle name="Normal 9 3 2 2 6" xfId="2746"/>
    <cellStyle name="Normal 9 3 2 3" xfId="411"/>
    <cellStyle name="Normal 9 3 2 3 2" xfId="667"/>
    <cellStyle name="Normal 9 3 2 3 2 2" xfId="1206"/>
    <cellStyle name="Normal 9 3 2 3 2 2 2" xfId="2332"/>
    <cellStyle name="Normal 9 3 2 3 2 2 2 2" xfId="4584"/>
    <cellStyle name="Normal 9 3 2 3 2 2 3" xfId="3458"/>
    <cellStyle name="Normal 9 3 2 3 2 3" xfId="1799"/>
    <cellStyle name="Normal 9 3 2 3 2 3 2" xfId="4051"/>
    <cellStyle name="Normal 9 3 2 3 2 4" xfId="2925"/>
    <cellStyle name="Normal 9 3 2 3 3" xfId="851"/>
    <cellStyle name="Normal 9 3 2 3 3 2" xfId="1384"/>
    <cellStyle name="Normal 9 3 2 3 3 2 2" xfId="2510"/>
    <cellStyle name="Normal 9 3 2 3 3 2 2 2" xfId="4762"/>
    <cellStyle name="Normal 9 3 2 3 3 2 3" xfId="3636"/>
    <cellStyle name="Normal 9 3 2 3 3 3" xfId="1977"/>
    <cellStyle name="Normal 9 3 2 3 3 3 2" xfId="4229"/>
    <cellStyle name="Normal 9 3 2 3 3 4" xfId="3103"/>
    <cellStyle name="Normal 9 3 2 3 4" xfId="1028"/>
    <cellStyle name="Normal 9 3 2 3 4 2" xfId="2154"/>
    <cellStyle name="Normal 9 3 2 3 4 2 2" xfId="4406"/>
    <cellStyle name="Normal 9 3 2 3 4 3" xfId="3280"/>
    <cellStyle name="Normal 9 3 2 3 5" xfId="1621"/>
    <cellStyle name="Normal 9 3 2 3 5 2" xfId="3873"/>
    <cellStyle name="Normal 9 3 2 3 6" xfId="2747"/>
    <cellStyle name="Normal 9 3 2 4" xfId="665"/>
    <cellStyle name="Normal 9 3 2 4 2" xfId="1204"/>
    <cellStyle name="Normal 9 3 2 4 2 2" xfId="2330"/>
    <cellStyle name="Normal 9 3 2 4 2 2 2" xfId="4582"/>
    <cellStyle name="Normal 9 3 2 4 2 3" xfId="3456"/>
    <cellStyle name="Normal 9 3 2 4 3" xfId="1797"/>
    <cellStyle name="Normal 9 3 2 4 3 2" xfId="4049"/>
    <cellStyle name="Normal 9 3 2 4 4" xfId="2923"/>
    <cellStyle name="Normal 9 3 2 5" xfId="849"/>
    <cellStyle name="Normal 9 3 2 5 2" xfId="1382"/>
    <cellStyle name="Normal 9 3 2 5 2 2" xfId="2508"/>
    <cellStyle name="Normal 9 3 2 5 2 2 2" xfId="4760"/>
    <cellStyle name="Normal 9 3 2 5 2 3" xfId="3634"/>
    <cellStyle name="Normal 9 3 2 5 3" xfId="1975"/>
    <cellStyle name="Normal 9 3 2 5 3 2" xfId="4227"/>
    <cellStyle name="Normal 9 3 2 5 4" xfId="3101"/>
    <cellStyle name="Normal 9 3 2 6" xfId="1026"/>
    <cellStyle name="Normal 9 3 2 6 2" xfId="2152"/>
    <cellStyle name="Normal 9 3 2 6 2 2" xfId="4404"/>
    <cellStyle name="Normal 9 3 2 6 3" xfId="3278"/>
    <cellStyle name="Normal 9 3 2 7" xfId="1452"/>
    <cellStyle name="Normal 9 3 2 7 2" xfId="2578"/>
    <cellStyle name="Normal 9 3 2 7 2 2" xfId="4830"/>
    <cellStyle name="Normal 9 3 2 7 3" xfId="3704"/>
    <cellStyle name="Normal 9 3 2 8" xfId="1619"/>
    <cellStyle name="Normal 9 3 2 8 2" xfId="3871"/>
    <cellStyle name="Normal 9 3 2 9" xfId="2745"/>
    <cellStyle name="Normal 9 3 3" xfId="412"/>
    <cellStyle name="Normal 9 3 3 2" xfId="668"/>
    <cellStyle name="Normal 9 3 3 2 2" xfId="1207"/>
    <cellStyle name="Normal 9 3 3 2 2 2" xfId="2333"/>
    <cellStyle name="Normal 9 3 3 2 2 2 2" xfId="4585"/>
    <cellStyle name="Normal 9 3 3 2 2 3" xfId="3459"/>
    <cellStyle name="Normal 9 3 3 2 3" xfId="1800"/>
    <cellStyle name="Normal 9 3 3 2 3 2" xfId="4052"/>
    <cellStyle name="Normal 9 3 3 2 4" xfId="2926"/>
    <cellStyle name="Normal 9 3 3 3" xfId="852"/>
    <cellStyle name="Normal 9 3 3 3 2" xfId="1385"/>
    <cellStyle name="Normal 9 3 3 3 2 2" xfId="2511"/>
    <cellStyle name="Normal 9 3 3 3 2 2 2" xfId="4763"/>
    <cellStyle name="Normal 9 3 3 3 2 3" xfId="3637"/>
    <cellStyle name="Normal 9 3 3 3 3" xfId="1978"/>
    <cellStyle name="Normal 9 3 3 3 3 2" xfId="4230"/>
    <cellStyle name="Normal 9 3 3 3 4" xfId="3104"/>
    <cellStyle name="Normal 9 3 3 4" xfId="1029"/>
    <cellStyle name="Normal 9 3 3 4 2" xfId="2155"/>
    <cellStyle name="Normal 9 3 3 4 2 2" xfId="4407"/>
    <cellStyle name="Normal 9 3 3 4 3" xfId="3281"/>
    <cellStyle name="Normal 9 3 3 5" xfId="1622"/>
    <cellStyle name="Normal 9 3 3 5 2" xfId="3874"/>
    <cellStyle name="Normal 9 3 3 6" xfId="2748"/>
    <cellStyle name="Normal 9 3 4" xfId="413"/>
    <cellStyle name="Normal 9 3 4 2" xfId="669"/>
    <cellStyle name="Normal 9 3 4 2 2" xfId="1208"/>
    <cellStyle name="Normal 9 3 4 2 2 2" xfId="2334"/>
    <cellStyle name="Normal 9 3 4 2 2 2 2" xfId="4586"/>
    <cellStyle name="Normal 9 3 4 2 2 3" xfId="3460"/>
    <cellStyle name="Normal 9 3 4 2 3" xfId="1801"/>
    <cellStyle name="Normal 9 3 4 2 3 2" xfId="4053"/>
    <cellStyle name="Normal 9 3 4 2 4" xfId="2927"/>
    <cellStyle name="Normal 9 3 4 3" xfId="853"/>
    <cellStyle name="Normal 9 3 4 3 2" xfId="1386"/>
    <cellStyle name="Normal 9 3 4 3 2 2" xfId="2512"/>
    <cellStyle name="Normal 9 3 4 3 2 2 2" xfId="4764"/>
    <cellStyle name="Normal 9 3 4 3 2 3" xfId="3638"/>
    <cellStyle name="Normal 9 3 4 3 3" xfId="1979"/>
    <cellStyle name="Normal 9 3 4 3 3 2" xfId="4231"/>
    <cellStyle name="Normal 9 3 4 3 4" xfId="3105"/>
    <cellStyle name="Normal 9 3 4 4" xfId="1030"/>
    <cellStyle name="Normal 9 3 4 4 2" xfId="2156"/>
    <cellStyle name="Normal 9 3 4 4 2 2" xfId="4408"/>
    <cellStyle name="Normal 9 3 4 4 3" xfId="3282"/>
    <cellStyle name="Normal 9 3 4 5" xfId="1623"/>
    <cellStyle name="Normal 9 3 4 5 2" xfId="3875"/>
    <cellStyle name="Normal 9 3 4 6" xfId="2749"/>
    <cellStyle name="Normal 9 3 5" xfId="664"/>
    <cellStyle name="Normal 9 3 5 2" xfId="1203"/>
    <cellStyle name="Normal 9 3 5 2 2" xfId="2329"/>
    <cellStyle name="Normal 9 3 5 2 2 2" xfId="4581"/>
    <cellStyle name="Normal 9 3 5 2 3" xfId="3455"/>
    <cellStyle name="Normal 9 3 5 3" xfId="1796"/>
    <cellStyle name="Normal 9 3 5 3 2" xfId="4048"/>
    <cellStyle name="Normal 9 3 5 4" xfId="2922"/>
    <cellStyle name="Normal 9 3 6" xfId="848"/>
    <cellStyle name="Normal 9 3 6 2" xfId="1381"/>
    <cellStyle name="Normal 9 3 6 2 2" xfId="2507"/>
    <cellStyle name="Normal 9 3 6 2 2 2" xfId="4759"/>
    <cellStyle name="Normal 9 3 6 2 3" xfId="3633"/>
    <cellStyle name="Normal 9 3 6 3" xfId="1974"/>
    <cellStyle name="Normal 9 3 6 3 2" xfId="4226"/>
    <cellStyle name="Normal 9 3 6 4" xfId="3100"/>
    <cellStyle name="Normal 9 3 7" xfId="1025"/>
    <cellStyle name="Normal 9 3 7 2" xfId="2151"/>
    <cellStyle name="Normal 9 3 7 2 2" xfId="4403"/>
    <cellStyle name="Normal 9 3 7 3" xfId="3277"/>
    <cellStyle name="Normal 9 3 8" xfId="1451"/>
    <cellStyle name="Normal 9 3 8 2" xfId="2577"/>
    <cellStyle name="Normal 9 3 8 2 2" xfId="4829"/>
    <cellStyle name="Normal 9 3 8 3" xfId="3703"/>
    <cellStyle name="Normal 9 3 9" xfId="1618"/>
    <cellStyle name="Normal 9 3 9 2" xfId="3870"/>
    <cellStyle name="Normal 9 4" xfId="414"/>
    <cellStyle name="Normal 9 4 2" xfId="415"/>
    <cellStyle name="Normal 9 4 2 2" xfId="671"/>
    <cellStyle name="Normal 9 4 2 2 2" xfId="1210"/>
    <cellStyle name="Normal 9 4 2 2 2 2" xfId="2336"/>
    <cellStyle name="Normal 9 4 2 2 2 2 2" xfId="4588"/>
    <cellStyle name="Normal 9 4 2 2 2 3" xfId="3462"/>
    <cellStyle name="Normal 9 4 2 2 3" xfId="1803"/>
    <cellStyle name="Normal 9 4 2 2 3 2" xfId="4055"/>
    <cellStyle name="Normal 9 4 2 2 4" xfId="2929"/>
    <cellStyle name="Normal 9 4 2 3" xfId="855"/>
    <cellStyle name="Normal 9 4 2 3 2" xfId="1388"/>
    <cellStyle name="Normal 9 4 2 3 2 2" xfId="2514"/>
    <cellStyle name="Normal 9 4 2 3 2 2 2" xfId="4766"/>
    <cellStyle name="Normal 9 4 2 3 2 3" xfId="3640"/>
    <cellStyle name="Normal 9 4 2 3 3" xfId="1981"/>
    <cellStyle name="Normal 9 4 2 3 3 2" xfId="4233"/>
    <cellStyle name="Normal 9 4 2 3 4" xfId="3107"/>
    <cellStyle name="Normal 9 4 2 4" xfId="1032"/>
    <cellStyle name="Normal 9 4 2 4 2" xfId="2158"/>
    <cellStyle name="Normal 9 4 2 4 2 2" xfId="4410"/>
    <cellStyle name="Normal 9 4 2 4 3" xfId="3284"/>
    <cellStyle name="Normal 9 4 2 5" xfId="1625"/>
    <cellStyle name="Normal 9 4 2 5 2" xfId="3877"/>
    <cellStyle name="Normal 9 4 2 6" xfId="2751"/>
    <cellStyle name="Normal 9 4 3" xfId="416"/>
    <cellStyle name="Normal 9 4 3 2" xfId="672"/>
    <cellStyle name="Normal 9 4 3 2 2" xfId="1211"/>
    <cellStyle name="Normal 9 4 3 2 2 2" xfId="2337"/>
    <cellStyle name="Normal 9 4 3 2 2 2 2" xfId="4589"/>
    <cellStyle name="Normal 9 4 3 2 2 3" xfId="3463"/>
    <cellStyle name="Normal 9 4 3 2 3" xfId="1804"/>
    <cellStyle name="Normal 9 4 3 2 3 2" xfId="4056"/>
    <cellStyle name="Normal 9 4 3 2 4" xfId="2930"/>
    <cellStyle name="Normal 9 4 3 3" xfId="856"/>
    <cellStyle name="Normal 9 4 3 3 2" xfId="1389"/>
    <cellStyle name="Normal 9 4 3 3 2 2" xfId="2515"/>
    <cellStyle name="Normal 9 4 3 3 2 2 2" xfId="4767"/>
    <cellStyle name="Normal 9 4 3 3 2 3" xfId="3641"/>
    <cellStyle name="Normal 9 4 3 3 3" xfId="1982"/>
    <cellStyle name="Normal 9 4 3 3 3 2" xfId="4234"/>
    <cellStyle name="Normal 9 4 3 3 4" xfId="3108"/>
    <cellStyle name="Normal 9 4 3 4" xfId="1033"/>
    <cellStyle name="Normal 9 4 3 4 2" xfId="2159"/>
    <cellStyle name="Normal 9 4 3 4 2 2" xfId="4411"/>
    <cellStyle name="Normal 9 4 3 4 3" xfId="3285"/>
    <cellStyle name="Normal 9 4 3 5" xfId="1626"/>
    <cellStyle name="Normal 9 4 3 5 2" xfId="3878"/>
    <cellStyle name="Normal 9 4 3 6" xfId="2752"/>
    <cellStyle name="Normal 9 4 4" xfId="670"/>
    <cellStyle name="Normal 9 4 4 2" xfId="1209"/>
    <cellStyle name="Normal 9 4 4 2 2" xfId="2335"/>
    <cellStyle name="Normal 9 4 4 2 2 2" xfId="4587"/>
    <cellStyle name="Normal 9 4 4 2 3" xfId="3461"/>
    <cellStyle name="Normal 9 4 4 3" xfId="1802"/>
    <cellStyle name="Normal 9 4 4 3 2" xfId="4054"/>
    <cellStyle name="Normal 9 4 4 4" xfId="2928"/>
    <cellStyle name="Normal 9 4 5" xfId="854"/>
    <cellStyle name="Normal 9 4 5 2" xfId="1387"/>
    <cellStyle name="Normal 9 4 5 2 2" xfId="2513"/>
    <cellStyle name="Normal 9 4 5 2 2 2" xfId="4765"/>
    <cellStyle name="Normal 9 4 5 2 3" xfId="3639"/>
    <cellStyle name="Normal 9 4 5 3" xfId="1980"/>
    <cellStyle name="Normal 9 4 5 3 2" xfId="4232"/>
    <cellStyle name="Normal 9 4 5 4" xfId="3106"/>
    <cellStyle name="Normal 9 4 6" xfId="1031"/>
    <cellStyle name="Normal 9 4 6 2" xfId="2157"/>
    <cellStyle name="Normal 9 4 6 2 2" xfId="4409"/>
    <cellStyle name="Normal 9 4 6 3" xfId="3283"/>
    <cellStyle name="Normal 9 4 7" xfId="1453"/>
    <cellStyle name="Normal 9 4 7 2" xfId="2579"/>
    <cellStyle name="Normal 9 4 7 2 2" xfId="4831"/>
    <cellStyle name="Normal 9 4 7 3" xfId="3705"/>
    <cellStyle name="Normal 9 4 8" xfId="1624"/>
    <cellStyle name="Normal 9 4 8 2" xfId="3876"/>
    <cellStyle name="Normal 9 4 9" xfId="2750"/>
    <cellStyle name="Normal 9 5" xfId="417"/>
    <cellStyle name="Normal 9 5 2" xfId="418"/>
    <cellStyle name="Normal 9 5 2 2" xfId="674"/>
    <cellStyle name="Normal 9 5 2 2 2" xfId="1213"/>
    <cellStyle name="Normal 9 5 2 2 2 2" xfId="2339"/>
    <cellStyle name="Normal 9 5 2 2 2 2 2" xfId="4591"/>
    <cellStyle name="Normal 9 5 2 2 2 3" xfId="3465"/>
    <cellStyle name="Normal 9 5 2 2 3" xfId="1806"/>
    <cellStyle name="Normal 9 5 2 2 3 2" xfId="4058"/>
    <cellStyle name="Normal 9 5 2 2 4" xfId="2932"/>
    <cellStyle name="Normal 9 5 2 3" xfId="858"/>
    <cellStyle name="Normal 9 5 2 3 2" xfId="1391"/>
    <cellStyle name="Normal 9 5 2 3 2 2" xfId="2517"/>
    <cellStyle name="Normal 9 5 2 3 2 2 2" xfId="4769"/>
    <cellStyle name="Normal 9 5 2 3 2 3" xfId="3643"/>
    <cellStyle name="Normal 9 5 2 3 3" xfId="1984"/>
    <cellStyle name="Normal 9 5 2 3 3 2" xfId="4236"/>
    <cellStyle name="Normal 9 5 2 3 4" xfId="3110"/>
    <cellStyle name="Normal 9 5 2 4" xfId="1035"/>
    <cellStyle name="Normal 9 5 2 4 2" xfId="2161"/>
    <cellStyle name="Normal 9 5 2 4 2 2" xfId="4413"/>
    <cellStyle name="Normal 9 5 2 4 3" xfId="3287"/>
    <cellStyle name="Normal 9 5 2 5" xfId="1628"/>
    <cellStyle name="Normal 9 5 2 5 2" xfId="3880"/>
    <cellStyle name="Normal 9 5 2 6" xfId="2754"/>
    <cellStyle name="Normal 9 5 3" xfId="419"/>
    <cellStyle name="Normal 9 5 3 2" xfId="675"/>
    <cellStyle name="Normal 9 5 3 2 2" xfId="1214"/>
    <cellStyle name="Normal 9 5 3 2 2 2" xfId="2340"/>
    <cellStyle name="Normal 9 5 3 2 2 2 2" xfId="4592"/>
    <cellStyle name="Normal 9 5 3 2 2 3" xfId="3466"/>
    <cellStyle name="Normal 9 5 3 2 3" xfId="1807"/>
    <cellStyle name="Normal 9 5 3 2 3 2" xfId="4059"/>
    <cellStyle name="Normal 9 5 3 2 4" xfId="2933"/>
    <cellStyle name="Normal 9 5 3 3" xfId="859"/>
    <cellStyle name="Normal 9 5 3 3 2" xfId="1392"/>
    <cellStyle name="Normal 9 5 3 3 2 2" xfId="2518"/>
    <cellStyle name="Normal 9 5 3 3 2 2 2" xfId="4770"/>
    <cellStyle name="Normal 9 5 3 3 2 3" xfId="3644"/>
    <cellStyle name="Normal 9 5 3 3 3" xfId="1985"/>
    <cellStyle name="Normal 9 5 3 3 3 2" xfId="4237"/>
    <cellStyle name="Normal 9 5 3 3 4" xfId="3111"/>
    <cellStyle name="Normal 9 5 3 4" xfId="1036"/>
    <cellStyle name="Normal 9 5 3 4 2" xfId="2162"/>
    <cellStyle name="Normal 9 5 3 4 2 2" xfId="4414"/>
    <cellStyle name="Normal 9 5 3 4 3" xfId="3288"/>
    <cellStyle name="Normal 9 5 3 5" xfId="1629"/>
    <cellStyle name="Normal 9 5 3 5 2" xfId="3881"/>
    <cellStyle name="Normal 9 5 3 6" xfId="2755"/>
    <cellStyle name="Normal 9 5 4" xfId="673"/>
    <cellStyle name="Normal 9 5 4 2" xfId="1212"/>
    <cellStyle name="Normal 9 5 4 2 2" xfId="2338"/>
    <cellStyle name="Normal 9 5 4 2 2 2" xfId="4590"/>
    <cellStyle name="Normal 9 5 4 2 3" xfId="3464"/>
    <cellStyle name="Normal 9 5 4 3" xfId="1805"/>
    <cellStyle name="Normal 9 5 4 3 2" xfId="4057"/>
    <cellStyle name="Normal 9 5 4 4" xfId="2931"/>
    <cellStyle name="Normal 9 5 5" xfId="857"/>
    <cellStyle name="Normal 9 5 5 2" xfId="1390"/>
    <cellStyle name="Normal 9 5 5 2 2" xfId="2516"/>
    <cellStyle name="Normal 9 5 5 2 2 2" xfId="4768"/>
    <cellStyle name="Normal 9 5 5 2 3" xfId="3642"/>
    <cellStyle name="Normal 9 5 5 3" xfId="1983"/>
    <cellStyle name="Normal 9 5 5 3 2" xfId="4235"/>
    <cellStyle name="Normal 9 5 5 4" xfId="3109"/>
    <cellStyle name="Normal 9 5 6" xfId="1034"/>
    <cellStyle name="Normal 9 5 6 2" xfId="2160"/>
    <cellStyle name="Normal 9 5 6 2 2" xfId="4412"/>
    <cellStyle name="Normal 9 5 6 3" xfId="3286"/>
    <cellStyle name="Normal 9 5 7" xfId="1454"/>
    <cellStyle name="Normal 9 5 7 2" xfId="2580"/>
    <cellStyle name="Normal 9 5 7 2 2" xfId="4832"/>
    <cellStyle name="Normal 9 5 7 3" xfId="3706"/>
    <cellStyle name="Normal 9 5 8" xfId="1627"/>
    <cellStyle name="Normal 9 5 8 2" xfId="3879"/>
    <cellStyle name="Normal 9 5 9" xfId="2753"/>
    <cellStyle name="Normal 9 6" xfId="420"/>
    <cellStyle name="Normal 9 6 2" xfId="676"/>
    <cellStyle name="Normal 9 6 2 2" xfId="1215"/>
    <cellStyle name="Normal 9 6 2 2 2" xfId="2341"/>
    <cellStyle name="Normal 9 6 2 2 2 2" xfId="4593"/>
    <cellStyle name="Normal 9 6 2 2 3" xfId="3467"/>
    <cellStyle name="Normal 9 6 2 3" xfId="1808"/>
    <cellStyle name="Normal 9 6 2 3 2" xfId="4060"/>
    <cellStyle name="Normal 9 6 2 4" xfId="2934"/>
    <cellStyle name="Normal 9 6 3" xfId="860"/>
    <cellStyle name="Normal 9 6 3 2" xfId="1393"/>
    <cellStyle name="Normal 9 6 3 2 2" xfId="2519"/>
    <cellStyle name="Normal 9 6 3 2 2 2" xfId="4771"/>
    <cellStyle name="Normal 9 6 3 2 3" xfId="3645"/>
    <cellStyle name="Normal 9 6 3 3" xfId="1986"/>
    <cellStyle name="Normal 9 6 3 3 2" xfId="4238"/>
    <cellStyle name="Normal 9 6 3 4" xfId="3112"/>
    <cellStyle name="Normal 9 6 4" xfId="1037"/>
    <cellStyle name="Normal 9 6 4 2" xfId="2163"/>
    <cellStyle name="Normal 9 6 4 2 2" xfId="4415"/>
    <cellStyle name="Normal 9 6 4 3" xfId="3289"/>
    <cellStyle name="Normal 9 6 5" xfId="1630"/>
    <cellStyle name="Normal 9 6 5 2" xfId="3882"/>
    <cellStyle name="Normal 9 6 6" xfId="2756"/>
    <cellStyle name="Normal 9 7" xfId="421"/>
    <cellStyle name="Normal 9 7 2" xfId="677"/>
    <cellStyle name="Normal 9 7 2 2" xfId="1216"/>
    <cellStyle name="Normal 9 7 2 2 2" xfId="2342"/>
    <cellStyle name="Normal 9 7 2 2 2 2" xfId="4594"/>
    <cellStyle name="Normal 9 7 2 2 3" xfId="3468"/>
    <cellStyle name="Normal 9 7 2 3" xfId="1809"/>
    <cellStyle name="Normal 9 7 2 3 2" xfId="4061"/>
    <cellStyle name="Normal 9 7 2 4" xfId="2935"/>
    <cellStyle name="Normal 9 7 3" xfId="861"/>
    <cellStyle name="Normal 9 7 3 2" xfId="1394"/>
    <cellStyle name="Normal 9 7 3 2 2" xfId="2520"/>
    <cellStyle name="Normal 9 7 3 2 2 2" xfId="4772"/>
    <cellStyle name="Normal 9 7 3 2 3" xfId="3646"/>
    <cellStyle name="Normal 9 7 3 3" xfId="1987"/>
    <cellStyle name="Normal 9 7 3 3 2" xfId="4239"/>
    <cellStyle name="Normal 9 7 3 4" xfId="3113"/>
    <cellStyle name="Normal 9 7 4" xfId="1038"/>
    <cellStyle name="Normal 9 7 4 2" xfId="2164"/>
    <cellStyle name="Normal 9 7 4 2 2" xfId="4416"/>
    <cellStyle name="Normal 9 7 4 3" xfId="3290"/>
    <cellStyle name="Normal 9 7 5" xfId="1631"/>
    <cellStyle name="Normal 9 7 5 2" xfId="3883"/>
    <cellStyle name="Normal 9 7 6" xfId="2757"/>
    <cellStyle name="Normal 9 8" xfId="633"/>
    <cellStyle name="Normal 9 8 2" xfId="1172"/>
    <cellStyle name="Normal 9 8 2 2" xfId="2298"/>
    <cellStyle name="Normal 9 8 2 2 2" xfId="4550"/>
    <cellStyle name="Normal 9 8 2 3" xfId="3424"/>
    <cellStyle name="Normal 9 8 3" xfId="1765"/>
    <cellStyle name="Normal 9 8 3 2" xfId="4017"/>
    <cellStyle name="Normal 9 8 4" xfId="2891"/>
    <cellStyle name="Normal 9 9" xfId="817"/>
    <cellStyle name="Normal 9 9 2" xfId="1350"/>
    <cellStyle name="Normal 9 9 2 2" xfId="2476"/>
    <cellStyle name="Normal 9 9 2 2 2" xfId="4728"/>
    <cellStyle name="Normal 9 9 2 3" xfId="3602"/>
    <cellStyle name="Normal 9 9 3" xfId="1943"/>
    <cellStyle name="Normal 9 9 3 2" xfId="4195"/>
    <cellStyle name="Normal 9 9 4" xfId="3069"/>
    <cellStyle name="Normal_SHEET 2" xfId="422"/>
    <cellStyle name="Note" xfId="423" builtinId="10" customBuiltin="1"/>
    <cellStyle name="Note 2" xfId="424"/>
    <cellStyle name="Note 3" xfId="425"/>
    <cellStyle name="Note 4" xfId="426"/>
    <cellStyle name="Note 5" xfId="427"/>
    <cellStyle name="Note 6" xfId="428"/>
    <cellStyle name="Note 7" xfId="678"/>
    <cellStyle name="nr_label" xfId="429"/>
    <cellStyle name="Output" xfId="430" builtinId="21" customBuiltin="1"/>
    <cellStyle name="Output 2" xfId="431"/>
    <cellStyle name="Output 3" xfId="432"/>
    <cellStyle name="Output 4" xfId="433"/>
    <cellStyle name="Output 5" xfId="434"/>
    <cellStyle name="Output 6" xfId="435"/>
    <cellStyle name="Output 7" xfId="679"/>
    <cellStyle name="Percent" xfId="462" builtinId="5"/>
    <cellStyle name="Percent 2" xfId="683"/>
    <cellStyle name="PSChar" xfId="436"/>
    <cellStyle name="PSDate" xfId="437"/>
    <cellStyle name="PSDec" xfId="438"/>
    <cellStyle name="PSHeading" xfId="439"/>
    <cellStyle name="PSInt" xfId="440"/>
    <cellStyle name="PSSpacer" xfId="441"/>
    <cellStyle name="Tickmark" xfId="442"/>
    <cellStyle name="Title" xfId="443" builtinId="15" customBuiltin="1"/>
    <cellStyle name="Title 2" xfId="444"/>
    <cellStyle name="Title 3" xfId="445"/>
    <cellStyle name="Title 4" xfId="446"/>
    <cellStyle name="Title 5" xfId="447"/>
    <cellStyle name="Title 6" xfId="448"/>
    <cellStyle name="Title 7" xfId="680"/>
    <cellStyle name="Total" xfId="449" builtinId="25" customBuiltin="1"/>
    <cellStyle name="Total 2" xfId="450"/>
    <cellStyle name="Total 3" xfId="451"/>
    <cellStyle name="Total 4" xfId="452"/>
    <cellStyle name="Total 5" xfId="453"/>
    <cellStyle name="Total 6" xfId="454"/>
    <cellStyle name="Total 7" xfId="681"/>
    <cellStyle name="Warning Text" xfId="455" builtinId="11" customBuiltin="1"/>
    <cellStyle name="Warning Text 2" xfId="456"/>
    <cellStyle name="Warning Text 3" xfId="457"/>
    <cellStyle name="Warning Text 4" xfId="458"/>
    <cellStyle name="Warning Text 5" xfId="459"/>
    <cellStyle name="Warning Text 6" xfId="460"/>
    <cellStyle name="Warning Text 7" xfId="682"/>
    <cellStyle name="YELLOW" xfId="461"/>
  </cellStyles>
  <dxfs count="1307">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theme="9" tint="-0.24994659260841701"/>
      </font>
      <fill>
        <patternFill>
          <bgColor rgb="FFFFFF00"/>
        </patternFill>
      </fill>
    </dxf>
    <dxf>
      <font>
        <b/>
        <i val="0"/>
        <color rgb="FF800000"/>
      </font>
      <fill>
        <patternFill>
          <bgColor rgb="FFFF0000"/>
        </patternFill>
      </fill>
    </dxf>
    <dxf>
      <font>
        <b/>
        <i val="0"/>
      </font>
      <fill>
        <patternFill>
          <bgColor theme="0" tint="-0.24994659260841701"/>
        </patternFill>
      </fill>
    </dxf>
    <dxf>
      <font>
        <b/>
        <i val="0"/>
        <color rgb="FF0CF600"/>
      </font>
      <fill>
        <patternFill>
          <bgColor rgb="FF00B050"/>
        </patternFill>
      </fill>
    </dxf>
    <dxf>
      <font>
        <b/>
        <i val="0"/>
        <color theme="9" tint="-0.24994659260841701"/>
      </font>
      <fill>
        <patternFill>
          <bgColor rgb="FFFFFF00"/>
        </patternFill>
      </fill>
    </dxf>
    <dxf>
      <font>
        <b/>
        <i val="0"/>
        <color rgb="FF800000"/>
      </font>
      <fill>
        <patternFill>
          <bgColor rgb="FFFF000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FF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theme="9" tint="-0.24994659260841701"/>
      </font>
      <fill>
        <patternFill>
          <bgColor rgb="FFFFFF00"/>
        </patternFill>
      </fill>
    </dxf>
    <dxf>
      <font>
        <b/>
        <i val="0"/>
        <color rgb="FF800000"/>
      </font>
      <fill>
        <patternFill>
          <bgColor rgb="FFFF0000"/>
        </patternFill>
      </fill>
    </dxf>
    <dxf>
      <font>
        <b/>
        <i val="0"/>
      </font>
      <fill>
        <patternFill>
          <bgColor theme="0" tint="-0.24994659260841701"/>
        </patternFill>
      </fill>
    </dxf>
    <dxf>
      <font>
        <b/>
        <i val="0"/>
        <color rgb="FF0CF600"/>
      </font>
      <fill>
        <patternFill>
          <bgColor rgb="FF00B050"/>
        </patternFill>
      </fill>
    </dxf>
    <dxf>
      <font>
        <b/>
        <i val="0"/>
        <color theme="9" tint="-0.24994659260841701"/>
      </font>
      <fill>
        <patternFill>
          <bgColor rgb="FFFFFF00"/>
        </patternFill>
      </fill>
    </dxf>
    <dxf>
      <font>
        <b/>
        <i val="0"/>
        <color rgb="FF800000"/>
      </font>
      <fill>
        <patternFill>
          <bgColor rgb="FFFF000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FF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theme="9" tint="-0.24994659260841701"/>
      </font>
      <fill>
        <patternFill>
          <bgColor rgb="FFFFFF00"/>
        </patternFill>
      </fill>
    </dxf>
    <dxf>
      <font>
        <b/>
        <i val="0"/>
        <color rgb="FF800000"/>
      </font>
      <fill>
        <patternFill>
          <bgColor rgb="FFFF0000"/>
        </patternFill>
      </fill>
    </dxf>
    <dxf>
      <font>
        <b/>
        <i val="0"/>
      </font>
      <fill>
        <patternFill>
          <bgColor theme="0" tint="-0.24994659260841701"/>
        </patternFill>
      </fill>
    </dxf>
    <dxf>
      <font>
        <b/>
        <i val="0"/>
        <color rgb="FF0CF600"/>
      </font>
      <fill>
        <patternFill>
          <bgColor rgb="FF00B050"/>
        </patternFill>
      </fill>
    </dxf>
    <dxf>
      <font>
        <b/>
        <i val="0"/>
        <color theme="9" tint="-0.24994659260841701"/>
      </font>
      <fill>
        <patternFill>
          <bgColor rgb="FFFFFF00"/>
        </patternFill>
      </fill>
    </dxf>
    <dxf>
      <font>
        <b/>
        <i val="0"/>
        <color rgb="FF800000"/>
      </font>
      <fill>
        <patternFill>
          <bgColor rgb="FFFF000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FF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theme="9" tint="-0.24994659260841701"/>
      </font>
      <fill>
        <patternFill>
          <bgColor rgb="FFFFFF00"/>
        </patternFill>
      </fill>
    </dxf>
    <dxf>
      <font>
        <b/>
        <i val="0"/>
        <color rgb="FF800000"/>
      </font>
      <fill>
        <patternFill>
          <bgColor rgb="FFFF0000"/>
        </patternFill>
      </fill>
    </dxf>
    <dxf>
      <font>
        <b/>
        <i val="0"/>
      </font>
      <fill>
        <patternFill>
          <bgColor theme="0" tint="-0.24994659260841701"/>
        </patternFill>
      </fill>
    </dxf>
    <dxf>
      <font>
        <b/>
        <i val="0"/>
        <color rgb="FF0CF600"/>
      </font>
      <fill>
        <patternFill>
          <bgColor rgb="FF00B050"/>
        </patternFill>
      </fill>
    </dxf>
    <dxf>
      <font>
        <b/>
        <i val="0"/>
        <color theme="9" tint="-0.24994659260841701"/>
      </font>
      <fill>
        <patternFill>
          <bgColor rgb="FFFFFF00"/>
        </patternFill>
      </fill>
    </dxf>
    <dxf>
      <font>
        <b/>
        <i val="0"/>
        <color rgb="FF800000"/>
      </font>
      <fill>
        <patternFill>
          <bgColor rgb="FFFF000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theme="9" tint="-0.24994659260841701"/>
      </font>
      <fill>
        <patternFill>
          <bgColor rgb="FFFFFF00"/>
        </patternFill>
      </fill>
    </dxf>
    <dxf>
      <font>
        <b/>
        <i val="0"/>
        <color rgb="FF800000"/>
      </font>
      <fill>
        <patternFill>
          <bgColor rgb="FFFF0000"/>
        </patternFill>
      </fill>
    </dxf>
    <dxf>
      <font>
        <b/>
        <i val="0"/>
      </font>
      <fill>
        <patternFill>
          <bgColor theme="0" tint="-0.24994659260841701"/>
        </patternFill>
      </fill>
    </dxf>
    <dxf>
      <font>
        <b/>
        <i val="0"/>
        <color rgb="FF0CF600"/>
      </font>
      <fill>
        <patternFill>
          <bgColor rgb="FF00B050"/>
        </patternFill>
      </fill>
    </dxf>
    <dxf>
      <font>
        <b/>
        <i val="0"/>
        <color theme="9" tint="-0.24994659260841701"/>
      </font>
      <fill>
        <patternFill>
          <bgColor rgb="FFFFFF00"/>
        </patternFill>
      </fill>
    </dxf>
    <dxf>
      <font>
        <b/>
        <i val="0"/>
        <color rgb="FF800000"/>
      </font>
      <fill>
        <patternFill>
          <bgColor rgb="FFFF000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FF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0CF600"/>
      </font>
      <fill>
        <patternFill>
          <bgColor rgb="FF00B050"/>
        </patternFill>
      </fill>
    </dxf>
    <dxf>
      <font>
        <b/>
        <i val="0"/>
        <color theme="9" tint="-0.24994659260841701"/>
      </font>
      <fill>
        <patternFill>
          <bgColor rgb="FFFFFF00"/>
        </patternFill>
      </fill>
    </dxf>
    <dxf>
      <font>
        <b/>
        <i val="0"/>
        <color rgb="FF800000"/>
      </font>
      <fill>
        <patternFill>
          <bgColor rgb="FFFF0000"/>
        </patternFill>
      </fill>
    </dxf>
    <dxf>
      <font>
        <b/>
        <i val="0"/>
      </font>
      <fill>
        <patternFill>
          <bgColor theme="0" tint="-0.24994659260841701"/>
        </patternFill>
      </fill>
    </dxf>
    <dxf>
      <font>
        <b/>
        <i val="0"/>
        <color rgb="FF0CF600"/>
      </font>
      <fill>
        <patternFill>
          <bgColor rgb="FF00B050"/>
        </patternFill>
      </fill>
    </dxf>
    <dxf>
      <font>
        <b/>
        <i val="0"/>
        <color theme="9" tint="-0.24994659260841701"/>
      </font>
      <fill>
        <patternFill>
          <bgColor rgb="FFFFFF00"/>
        </patternFill>
      </fill>
    </dxf>
    <dxf>
      <font>
        <b/>
        <i val="0"/>
        <color rgb="FF800000"/>
      </font>
      <fill>
        <patternFill>
          <bgColor rgb="FFFF000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FF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theme="9" tint="-0.24994659260841701"/>
      </font>
      <fill>
        <patternFill>
          <bgColor rgb="FFFFFF00"/>
        </patternFill>
      </fill>
    </dxf>
    <dxf>
      <font>
        <b/>
        <i val="0"/>
        <color rgb="FF800000"/>
      </font>
      <fill>
        <patternFill>
          <bgColor rgb="FFFF0000"/>
        </patternFill>
      </fill>
    </dxf>
    <dxf>
      <font>
        <b/>
        <i val="0"/>
      </font>
      <fill>
        <patternFill>
          <bgColor theme="0" tint="-0.24994659260841701"/>
        </patternFill>
      </fill>
    </dxf>
    <dxf>
      <font>
        <b/>
        <i val="0"/>
        <color rgb="FF0CF600"/>
      </font>
      <fill>
        <patternFill>
          <bgColor rgb="FF00B050"/>
        </patternFill>
      </fill>
    </dxf>
    <dxf>
      <font>
        <b/>
        <i val="0"/>
        <color theme="9" tint="-0.24994659260841701"/>
      </font>
      <fill>
        <patternFill>
          <bgColor rgb="FFFFFF00"/>
        </patternFill>
      </fill>
    </dxf>
    <dxf>
      <font>
        <b/>
        <i val="0"/>
        <color rgb="FF800000"/>
      </font>
      <fill>
        <patternFill>
          <bgColor rgb="FFFF000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FF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theme="9" tint="-0.24994659260841701"/>
      </font>
      <fill>
        <patternFill>
          <bgColor rgb="FFFFFF00"/>
        </patternFill>
      </fill>
    </dxf>
    <dxf>
      <font>
        <b/>
        <i val="0"/>
        <color rgb="FF800000"/>
      </font>
      <fill>
        <patternFill>
          <bgColor rgb="FFFF0000"/>
        </patternFill>
      </fill>
    </dxf>
    <dxf>
      <font>
        <b/>
        <i val="0"/>
      </font>
      <fill>
        <patternFill>
          <bgColor theme="0" tint="-0.24994659260841701"/>
        </patternFill>
      </fill>
    </dxf>
    <dxf>
      <font>
        <b/>
        <i val="0"/>
        <color rgb="FF0CF600"/>
      </font>
      <fill>
        <patternFill>
          <bgColor rgb="FF00B050"/>
        </patternFill>
      </fill>
    </dxf>
    <dxf>
      <font>
        <b/>
        <i val="0"/>
        <color theme="9" tint="-0.24994659260841701"/>
      </font>
      <fill>
        <patternFill>
          <bgColor rgb="FFFFFF00"/>
        </patternFill>
      </fill>
    </dxf>
    <dxf>
      <font>
        <b/>
        <i val="0"/>
        <color rgb="FF800000"/>
      </font>
      <fill>
        <patternFill>
          <bgColor rgb="FFFF000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FF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theme="9" tint="-0.24994659260841701"/>
      </font>
      <fill>
        <patternFill>
          <bgColor rgb="FFFFFF00"/>
        </patternFill>
      </fill>
    </dxf>
    <dxf>
      <font>
        <b/>
        <i val="0"/>
        <color rgb="FF800000"/>
      </font>
      <fill>
        <patternFill>
          <bgColor rgb="FFFF0000"/>
        </patternFill>
      </fill>
    </dxf>
    <dxf>
      <font>
        <b/>
        <i val="0"/>
      </font>
      <fill>
        <patternFill>
          <bgColor theme="0" tint="-0.24994659260841701"/>
        </patternFill>
      </fill>
    </dxf>
    <dxf>
      <font>
        <b/>
        <i val="0"/>
        <color rgb="FF0CF600"/>
      </font>
      <fill>
        <patternFill>
          <bgColor rgb="FF00B050"/>
        </patternFill>
      </fill>
    </dxf>
    <dxf>
      <font>
        <b/>
        <i val="0"/>
        <color theme="9" tint="-0.24994659260841701"/>
      </font>
      <fill>
        <patternFill>
          <bgColor rgb="FFFFFF00"/>
        </patternFill>
      </fill>
    </dxf>
    <dxf>
      <font>
        <b/>
        <i val="0"/>
        <color rgb="FF800000"/>
      </font>
      <fill>
        <patternFill>
          <bgColor rgb="FFFF000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FF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theme="9" tint="-0.24994659260841701"/>
      </font>
      <fill>
        <patternFill>
          <bgColor rgb="FFFFFF00"/>
        </patternFill>
      </fill>
    </dxf>
    <dxf>
      <font>
        <b/>
        <i val="0"/>
        <color rgb="FF800000"/>
      </font>
      <fill>
        <patternFill>
          <bgColor rgb="FFFF0000"/>
        </patternFill>
      </fill>
    </dxf>
    <dxf>
      <font>
        <b/>
        <i val="0"/>
      </font>
      <fill>
        <patternFill>
          <bgColor theme="0" tint="-0.24994659260841701"/>
        </patternFill>
      </fill>
    </dxf>
    <dxf>
      <font>
        <b/>
        <i val="0"/>
        <color rgb="FF0CF600"/>
      </font>
      <fill>
        <patternFill>
          <bgColor rgb="FF00B050"/>
        </patternFill>
      </fill>
    </dxf>
    <dxf>
      <font>
        <b/>
        <i val="0"/>
        <color theme="9" tint="-0.24994659260841701"/>
      </font>
      <fill>
        <patternFill>
          <bgColor rgb="FFFFFF00"/>
        </patternFill>
      </fill>
    </dxf>
    <dxf>
      <font>
        <b/>
        <i val="0"/>
        <color rgb="FF800000"/>
      </font>
      <fill>
        <patternFill>
          <bgColor rgb="FFFF000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FF00"/>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theme="9" tint="-0.24994659260841701"/>
      </font>
      <fill>
        <patternFill>
          <bgColor rgb="FFFFFF00"/>
        </patternFill>
      </fill>
    </dxf>
    <dxf>
      <font>
        <b/>
        <i val="0"/>
        <color rgb="FF800000"/>
      </font>
      <fill>
        <patternFill>
          <bgColor rgb="FFFF000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theme="9" tint="-0.24994659260841701"/>
      </font>
      <fill>
        <patternFill>
          <bgColor rgb="FFFFFF00"/>
        </patternFill>
      </fill>
    </dxf>
    <dxf>
      <font>
        <b/>
        <i val="0"/>
        <color rgb="FF800000"/>
      </font>
      <fill>
        <patternFill>
          <bgColor rgb="FFFF000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theme="9" tint="-0.24994659260841701"/>
      </font>
      <fill>
        <patternFill>
          <bgColor rgb="FFFFFF00"/>
        </patternFill>
      </fill>
    </dxf>
    <dxf>
      <font>
        <b/>
        <i val="0"/>
        <color rgb="FF800000"/>
      </font>
      <fill>
        <patternFill>
          <bgColor rgb="FFFF000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theme="9" tint="-0.24994659260841701"/>
      </font>
      <fill>
        <patternFill>
          <bgColor rgb="FFFFFF00"/>
        </patternFill>
      </fill>
    </dxf>
    <dxf>
      <font>
        <b/>
        <i val="0"/>
        <color rgb="FF800000"/>
      </font>
      <fill>
        <patternFill>
          <bgColor rgb="FFFF0000"/>
        </patternFill>
      </fill>
    </dxf>
    <dxf>
      <font>
        <b/>
        <i val="0"/>
      </font>
      <fill>
        <patternFill>
          <bgColor theme="0" tint="-0.24994659260841701"/>
        </patternFill>
      </fill>
    </dxf>
    <dxf>
      <font>
        <b/>
        <i val="0"/>
        <color rgb="FF0CF600"/>
      </font>
      <fill>
        <patternFill>
          <bgColor rgb="FF00B050"/>
        </patternFill>
      </fill>
    </dxf>
    <dxf>
      <font>
        <b/>
        <i val="0"/>
        <color theme="9" tint="-0.24994659260841701"/>
      </font>
      <fill>
        <patternFill>
          <bgColor rgb="FFFFFF00"/>
        </patternFill>
      </fill>
    </dxf>
    <dxf>
      <font>
        <b/>
        <i val="0"/>
        <color rgb="FF800000"/>
      </font>
      <fill>
        <patternFill>
          <bgColor rgb="FFFF0000"/>
        </patternFill>
      </fill>
    </dxf>
    <dxf>
      <font>
        <b/>
        <i val="0"/>
      </font>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FF00"/>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theme="9" tint="-0.24994659260841701"/>
      </font>
      <fill>
        <patternFill>
          <bgColor rgb="FFFFFF00"/>
        </patternFill>
      </fill>
    </dxf>
    <dxf>
      <font>
        <b/>
        <i val="0"/>
        <color rgb="FF800000"/>
      </font>
      <fill>
        <patternFill>
          <bgColor rgb="FFFF000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theme="9" tint="-0.24994659260841701"/>
      </font>
      <fill>
        <patternFill>
          <bgColor rgb="FFFFFF00"/>
        </patternFill>
      </fill>
    </dxf>
    <dxf>
      <font>
        <b/>
        <i val="0"/>
        <color rgb="FF800000"/>
      </font>
      <fill>
        <patternFill>
          <bgColor rgb="FFFF0000"/>
        </patternFill>
      </fill>
    </dxf>
    <dxf>
      <font>
        <b/>
        <i val="0"/>
      </font>
      <fill>
        <patternFill>
          <bgColor theme="0" tint="-0.24994659260841701"/>
        </patternFill>
      </fill>
    </dxf>
    <dxf>
      <font>
        <b/>
        <i val="0"/>
        <color rgb="FF0CF600"/>
      </font>
      <fill>
        <patternFill>
          <bgColor rgb="FF00B050"/>
        </patternFill>
      </fill>
    </dxf>
    <dxf>
      <font>
        <b/>
        <i val="0"/>
        <color theme="9" tint="-0.24994659260841701"/>
      </font>
      <fill>
        <patternFill>
          <bgColor rgb="FFFFFF00"/>
        </patternFill>
      </fill>
    </dxf>
    <dxf>
      <font>
        <b/>
        <i val="0"/>
        <color rgb="FF800000"/>
      </font>
      <fill>
        <patternFill>
          <bgColor rgb="FFFF000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FF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theme="9" tint="-0.24994659260841701"/>
      </font>
      <fill>
        <patternFill>
          <bgColor rgb="FFFFFF00"/>
        </patternFill>
      </fill>
    </dxf>
    <dxf>
      <font>
        <b/>
        <i val="0"/>
        <color rgb="FF800000"/>
      </font>
      <fill>
        <patternFill>
          <bgColor rgb="FFFF0000"/>
        </patternFill>
      </fill>
    </dxf>
    <dxf>
      <font>
        <b/>
        <i val="0"/>
      </font>
      <fill>
        <patternFill>
          <bgColor theme="0" tint="-0.24994659260841701"/>
        </patternFill>
      </fill>
    </dxf>
    <dxf>
      <font>
        <b/>
        <i val="0"/>
        <color rgb="FF0CF600"/>
      </font>
      <fill>
        <patternFill>
          <bgColor rgb="FF00B050"/>
        </patternFill>
      </fill>
    </dxf>
    <dxf>
      <font>
        <b/>
        <i val="0"/>
        <color theme="9" tint="-0.24994659260841701"/>
      </font>
      <fill>
        <patternFill>
          <bgColor rgb="FFFFFF00"/>
        </patternFill>
      </fill>
    </dxf>
    <dxf>
      <font>
        <b/>
        <i val="0"/>
        <color rgb="FF800000"/>
      </font>
      <fill>
        <patternFill>
          <bgColor rgb="FFFF0000"/>
        </patternFill>
      </fill>
    </dxf>
    <dxf>
      <font>
        <b/>
        <i val="0"/>
      </font>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FF00"/>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0CF600"/>
      </font>
      <fill>
        <patternFill>
          <bgColor rgb="FF00B050"/>
        </patternFill>
      </fill>
    </dxf>
    <dxf>
      <font>
        <b/>
        <i val="0"/>
        <color rgb="FFE26B0A"/>
      </font>
      <fill>
        <patternFill>
          <bgColor rgb="FFFFFF00"/>
        </patternFill>
      </fill>
    </dxf>
    <dxf>
      <font>
        <b/>
        <i val="0"/>
        <color rgb="FF800000"/>
      </font>
      <fill>
        <patternFill>
          <bgColor rgb="FFFF0000"/>
        </patternFill>
      </fill>
    </dxf>
    <dxf>
      <font>
        <b/>
        <i val="0"/>
        <color rgb="FF0CF600"/>
      </font>
      <fill>
        <patternFill>
          <bgColor rgb="FF00B050"/>
        </patternFill>
      </fill>
    </dxf>
    <dxf>
      <font>
        <b/>
        <i val="0"/>
        <color theme="9" tint="-0.24994659260841701"/>
      </font>
      <fill>
        <patternFill>
          <bgColor rgb="FFFFFF00"/>
        </patternFill>
      </fill>
    </dxf>
    <dxf>
      <font>
        <b/>
        <i val="0"/>
        <color rgb="FF800000"/>
      </font>
      <fill>
        <patternFill>
          <bgColor rgb="FFFF0000"/>
        </patternFill>
      </fill>
    </dxf>
    <dxf>
      <font>
        <b/>
        <i val="0"/>
      </font>
      <fill>
        <patternFill>
          <bgColor theme="0" tint="-0.24994659260841701"/>
        </patternFill>
      </fill>
    </dxf>
    <dxf>
      <font>
        <b/>
        <i val="0"/>
        <color rgb="FF0CF600"/>
      </font>
      <fill>
        <patternFill>
          <bgColor rgb="FF00B050"/>
        </patternFill>
      </fill>
    </dxf>
    <dxf>
      <font>
        <b/>
        <i val="0"/>
        <color theme="9" tint="-0.24994659260841701"/>
      </font>
      <fill>
        <patternFill>
          <bgColor rgb="FFFFFF00"/>
        </patternFill>
      </fill>
    </dxf>
    <dxf>
      <font>
        <b/>
        <i val="0"/>
        <color rgb="FF800000"/>
      </font>
      <fill>
        <patternFill>
          <bgColor rgb="FFFF000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FF00"/>
        </patternFill>
      </fill>
    </dxf>
    <dxf>
      <font>
        <b/>
        <i val="0"/>
        <color rgb="FF800000"/>
      </font>
      <fill>
        <patternFill>
          <bgColor rgb="FFFF0000"/>
        </patternFill>
      </fill>
    </dxf>
    <dxf>
      <font>
        <b/>
        <i val="0"/>
        <color theme="9" tint="-0.24994659260841701"/>
      </font>
      <fill>
        <patternFill>
          <bgColor rgb="FFFFFF00"/>
        </patternFill>
      </fill>
    </dxf>
    <dxf>
      <font>
        <b/>
        <i val="0"/>
        <color rgb="FF0CF600"/>
      </font>
      <fill>
        <patternFill>
          <bgColor rgb="FF00B050"/>
        </patternFill>
      </fill>
    </dxf>
    <dxf>
      <font>
        <b/>
        <i val="0"/>
      </font>
      <fill>
        <patternFill>
          <bgColor theme="0" tint="-0.24994659260841701"/>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2F2F2"/>
      <color rgb="FF800000"/>
      <color rgb="FFE26B0A"/>
      <color rgb="FF0CF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760491</xdr:colOff>
          <xdr:row>11</xdr:row>
          <xdr:rowOff>1041149</xdr:rowOff>
        </xdr:from>
        <xdr:to>
          <xdr:col>3</xdr:col>
          <xdr:colOff>3132499</xdr:colOff>
          <xdr:row>11</xdr:row>
          <xdr:rowOff>2815628</xdr:rowOff>
        </xdr:to>
        <xdr:sp macro="" textlink="">
          <xdr:nvSpPr>
            <xdr:cNvPr id="4101" name="Object 5" hidden="1">
              <a:extLst>
                <a:ext uri="{63B3BB69-23CF-44E3-9099-C40C66FF867C}">
                  <a14:compatExt spid="_x0000_s410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14</xdr:row>
      <xdr:rowOff>238125</xdr:rowOff>
    </xdr:from>
    <xdr:to>
      <xdr:col>2</xdr:col>
      <xdr:colOff>2000250</xdr:colOff>
      <xdr:row>17</xdr:row>
      <xdr:rowOff>971550</xdr:rowOff>
    </xdr:to>
    <xdr:pic>
      <xdr:nvPicPr>
        <xdr:cNvPr id="103747"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5495"/>
        <a:stretch>
          <a:fillRect/>
        </a:stretch>
      </xdr:blipFill>
      <xdr:spPr bwMode="auto">
        <a:xfrm>
          <a:off x="310243" y="2782661"/>
          <a:ext cx="5255078" cy="45706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tabSelected="1" topLeftCell="A22" zoomScaleNormal="100" workbookViewId="0">
      <selection activeCell="J34" sqref="J34"/>
    </sheetView>
  </sheetViews>
  <sheetFormatPr defaultColWidth="9.140625" defaultRowHeight="12.85" x14ac:dyDescent="0.2"/>
  <cols>
    <col min="1" max="1" width="2.7109375" style="62" customWidth="1"/>
    <col min="2" max="4" width="21.7109375" style="62" customWidth="1"/>
    <col min="5" max="5" width="24" style="62" customWidth="1"/>
    <col min="6" max="6" width="21.7109375" style="62" customWidth="1"/>
    <col min="7" max="16384" width="9.140625" style="62"/>
  </cols>
  <sheetData>
    <row r="1" spans="1:7" x14ac:dyDescent="0.2">
      <c r="A1" s="87"/>
      <c r="B1" s="87"/>
      <c r="C1" s="87"/>
      <c r="D1" s="87"/>
      <c r="E1" s="87"/>
      <c r="F1" s="87"/>
      <c r="G1" s="87"/>
    </row>
    <row r="2" spans="1:7" ht="14.3" x14ac:dyDescent="0.25">
      <c r="A2" s="105"/>
      <c r="B2" s="410" t="s">
        <v>1111</v>
      </c>
      <c r="C2" s="410"/>
      <c r="D2" s="410"/>
      <c r="E2" s="410"/>
      <c r="F2" s="410"/>
      <c r="G2" s="105"/>
    </row>
    <row r="3" spans="1:7" ht="13.55" thickBot="1" x14ac:dyDescent="0.25">
      <c r="A3" s="105"/>
      <c r="B3" s="105"/>
      <c r="C3" s="105"/>
      <c r="D3" s="105"/>
      <c r="E3" s="105"/>
      <c r="F3" s="105"/>
      <c r="G3" s="105"/>
    </row>
    <row r="4" spans="1:7" ht="76.45" customHeight="1" thickBot="1" x14ac:dyDescent="0.25">
      <c r="A4" s="87"/>
      <c r="B4" s="424" t="s">
        <v>1112</v>
      </c>
      <c r="C4" s="425"/>
      <c r="D4" s="425"/>
      <c r="E4" s="425"/>
      <c r="F4" s="426"/>
      <c r="G4" s="87"/>
    </row>
    <row r="5" spans="1:7" ht="13.55" thickBot="1" x14ac:dyDescent="0.25">
      <c r="A5" s="87"/>
      <c r="B5" s="86"/>
      <c r="C5" s="86"/>
      <c r="D5" s="86"/>
      <c r="E5" s="86"/>
      <c r="F5" s="86"/>
      <c r="G5" s="87"/>
    </row>
    <row r="6" spans="1:7" ht="13.55" thickBot="1" x14ac:dyDescent="0.25">
      <c r="A6" s="87"/>
      <c r="B6" s="427" t="s">
        <v>548</v>
      </c>
      <c r="C6" s="428"/>
      <c r="D6" s="428"/>
      <c r="E6" s="428"/>
      <c r="F6" s="429"/>
      <c r="G6" s="87"/>
    </row>
    <row r="7" spans="1:7" x14ac:dyDescent="0.2">
      <c r="A7" s="87"/>
      <c r="B7" s="357" t="s">
        <v>947</v>
      </c>
      <c r="C7" s="354"/>
      <c r="D7" s="355"/>
      <c r="E7" s="355"/>
      <c r="F7" s="356"/>
      <c r="G7" s="87"/>
    </row>
    <row r="8" spans="1:7" x14ac:dyDescent="0.2">
      <c r="A8" s="87"/>
      <c r="B8" s="197" t="s">
        <v>948</v>
      </c>
      <c r="C8" s="213"/>
      <c r="D8" s="104"/>
      <c r="E8" s="104"/>
      <c r="F8" s="202"/>
      <c r="G8" s="87"/>
    </row>
    <row r="9" spans="1:7" x14ac:dyDescent="0.2">
      <c r="A9" s="105"/>
      <c r="B9" s="197" t="s">
        <v>949</v>
      </c>
      <c r="C9" s="213"/>
      <c r="D9" s="104"/>
      <c r="E9" s="104"/>
      <c r="F9" s="202"/>
      <c r="G9" s="105"/>
    </row>
    <row r="10" spans="1:7" x14ac:dyDescent="0.2">
      <c r="A10" s="87"/>
      <c r="B10" s="197" t="s">
        <v>950</v>
      </c>
      <c r="C10" s="213"/>
      <c r="D10" s="104"/>
      <c r="E10" s="104"/>
      <c r="F10" s="202"/>
      <c r="G10" s="87"/>
    </row>
    <row r="11" spans="1:7" x14ac:dyDescent="0.2">
      <c r="A11" s="87"/>
      <c r="B11" s="197" t="s">
        <v>615</v>
      </c>
      <c r="C11" s="213"/>
      <c r="D11" s="104"/>
      <c r="E11" s="104"/>
      <c r="F11" s="202"/>
      <c r="G11" s="87"/>
    </row>
    <row r="12" spans="1:7" x14ac:dyDescent="0.2">
      <c r="A12" s="87"/>
      <c r="B12" s="197" t="s">
        <v>616</v>
      </c>
      <c r="C12" s="213"/>
      <c r="D12" s="104"/>
      <c r="E12" s="104"/>
      <c r="F12" s="202"/>
      <c r="G12" s="87"/>
    </row>
    <row r="13" spans="1:7" x14ac:dyDescent="0.2">
      <c r="A13" s="87"/>
      <c r="B13" s="197" t="s">
        <v>617</v>
      </c>
      <c r="C13" s="213"/>
      <c r="D13" s="104"/>
      <c r="E13" s="104"/>
      <c r="F13" s="202"/>
      <c r="G13" s="87"/>
    </row>
    <row r="14" spans="1:7" x14ac:dyDescent="0.2">
      <c r="A14" s="87"/>
      <c r="B14" s="197" t="s">
        <v>618</v>
      </c>
      <c r="C14" s="213"/>
      <c r="D14" s="104"/>
      <c r="E14" s="104"/>
      <c r="F14" s="202"/>
      <c r="G14" s="87"/>
    </row>
    <row r="15" spans="1:7" x14ac:dyDescent="0.2">
      <c r="A15" s="87"/>
      <c r="B15" s="197" t="s">
        <v>626</v>
      </c>
      <c r="C15" s="213"/>
      <c r="D15" s="104"/>
      <c r="E15" s="104"/>
      <c r="F15" s="202"/>
      <c r="G15" s="87"/>
    </row>
    <row r="16" spans="1:7" x14ac:dyDescent="0.2">
      <c r="A16" s="87"/>
      <c r="B16" s="197" t="s">
        <v>627</v>
      </c>
      <c r="C16" s="213"/>
      <c r="D16" s="104"/>
      <c r="E16" s="104"/>
      <c r="F16" s="202"/>
      <c r="G16" s="87"/>
    </row>
    <row r="17" spans="1:7" x14ac:dyDescent="0.2">
      <c r="A17" s="87"/>
      <c r="B17" s="197" t="s">
        <v>628</v>
      </c>
      <c r="C17" s="213"/>
      <c r="D17" s="104"/>
      <c r="E17" s="104"/>
      <c r="F17" s="202"/>
      <c r="G17" s="87"/>
    </row>
    <row r="18" spans="1:7" x14ac:dyDescent="0.2">
      <c r="A18" s="87"/>
      <c r="B18" s="197" t="s">
        <v>629</v>
      </c>
      <c r="C18" s="213"/>
      <c r="D18" s="104"/>
      <c r="E18" s="104"/>
      <c r="F18" s="202"/>
      <c r="G18" s="87"/>
    </row>
    <row r="19" spans="1:7" x14ac:dyDescent="0.2">
      <c r="A19" s="87"/>
      <c r="B19" s="197" t="s">
        <v>633</v>
      </c>
      <c r="C19" s="213"/>
      <c r="D19" s="104"/>
      <c r="E19" s="104"/>
      <c r="F19" s="202"/>
      <c r="G19" s="87"/>
    </row>
    <row r="20" spans="1:7" x14ac:dyDescent="0.2">
      <c r="B20" s="197" t="s">
        <v>636</v>
      </c>
      <c r="C20" s="212"/>
      <c r="D20" s="214"/>
      <c r="E20" s="214"/>
      <c r="F20" s="201"/>
    </row>
    <row r="21" spans="1:7" x14ac:dyDescent="0.2">
      <c r="A21" s="87"/>
      <c r="B21" s="197" t="s">
        <v>634</v>
      </c>
      <c r="C21" s="213"/>
      <c r="D21" s="104"/>
      <c r="E21" s="104"/>
      <c r="F21" s="202"/>
      <c r="G21" s="87"/>
    </row>
    <row r="22" spans="1:7" x14ac:dyDescent="0.2">
      <c r="A22" s="87"/>
      <c r="B22" s="197" t="s">
        <v>625</v>
      </c>
      <c r="C22" s="213"/>
      <c r="D22" s="104"/>
      <c r="E22" s="104"/>
      <c r="F22" s="202"/>
      <c r="G22" s="87"/>
    </row>
    <row r="23" spans="1:7" x14ac:dyDescent="0.2">
      <c r="B23" s="197" t="s">
        <v>630</v>
      </c>
      <c r="C23" s="212"/>
      <c r="D23" s="214"/>
      <c r="E23" s="214"/>
      <c r="F23" s="201"/>
    </row>
    <row r="24" spans="1:7" x14ac:dyDescent="0.2">
      <c r="A24" s="87"/>
      <c r="B24" s="197" t="s">
        <v>631</v>
      </c>
      <c r="C24" s="213"/>
      <c r="D24" s="104"/>
      <c r="E24" s="104"/>
      <c r="F24" s="202"/>
      <c r="G24" s="87"/>
    </row>
    <row r="25" spans="1:7" x14ac:dyDescent="0.2">
      <c r="A25" s="105"/>
      <c r="B25" s="197" t="s">
        <v>632</v>
      </c>
      <c r="C25" s="213"/>
      <c r="D25" s="104"/>
      <c r="E25" s="104"/>
      <c r="F25" s="202"/>
      <c r="G25" s="105"/>
    </row>
    <row r="26" spans="1:7" ht="13.55" thickBot="1" x14ac:dyDescent="0.25">
      <c r="A26" s="87"/>
      <c r="B26" s="200" t="s">
        <v>951</v>
      </c>
      <c r="C26" s="199"/>
      <c r="D26" s="198"/>
      <c r="E26" s="198"/>
      <c r="F26" s="196"/>
      <c r="G26" s="87"/>
    </row>
    <row r="27" spans="1:7" ht="13.55" thickBot="1" x14ac:dyDescent="0.25">
      <c r="A27" s="88"/>
      <c r="B27" s="89"/>
      <c r="C27" s="90"/>
      <c r="D27" s="89"/>
      <c r="E27" s="89"/>
      <c r="F27" s="89"/>
      <c r="G27" s="88"/>
    </row>
    <row r="28" spans="1:7" x14ac:dyDescent="0.2">
      <c r="A28" s="87"/>
      <c r="B28" s="430" t="s">
        <v>549</v>
      </c>
      <c r="C28" s="431"/>
      <c r="D28" s="431"/>
      <c r="E28" s="431"/>
      <c r="F28" s="432"/>
      <c r="G28" s="87"/>
    </row>
    <row r="29" spans="1:7" x14ac:dyDescent="0.2">
      <c r="A29" s="87"/>
      <c r="B29" s="209" t="s">
        <v>550</v>
      </c>
      <c r="C29" s="433" t="s">
        <v>551</v>
      </c>
      <c r="D29" s="433"/>
      <c r="E29" s="211" t="s">
        <v>552</v>
      </c>
      <c r="F29" s="208" t="s">
        <v>553</v>
      </c>
      <c r="G29" s="87"/>
    </row>
    <row r="30" spans="1:7" x14ac:dyDescent="0.2">
      <c r="A30" s="87"/>
      <c r="B30" s="203" t="s">
        <v>554</v>
      </c>
      <c r="C30" s="434"/>
      <c r="D30" s="434"/>
      <c r="E30" s="210">
        <v>41576</v>
      </c>
      <c r="F30" s="207" t="s">
        <v>555</v>
      </c>
      <c r="G30" s="87"/>
    </row>
    <row r="31" spans="1:7" ht="13.55" thickBot="1" x14ac:dyDescent="0.25">
      <c r="A31" s="87"/>
      <c r="B31" s="206"/>
      <c r="C31" s="436"/>
      <c r="D31" s="436"/>
      <c r="E31" s="205"/>
      <c r="F31" s="204"/>
      <c r="G31" s="87"/>
    </row>
    <row r="32" spans="1:7" ht="13.55" thickBot="1" x14ac:dyDescent="0.25">
      <c r="A32" s="87"/>
      <c r="B32" s="91"/>
      <c r="C32" s="435"/>
      <c r="D32" s="435"/>
      <c r="E32" s="91"/>
      <c r="F32" s="91"/>
      <c r="G32" s="87"/>
    </row>
    <row r="33" spans="1:7" ht="13.55" thickBot="1" x14ac:dyDescent="0.25">
      <c r="A33" s="87"/>
      <c r="B33" s="418" t="s">
        <v>556</v>
      </c>
      <c r="C33" s="419"/>
      <c r="D33" s="419"/>
      <c r="E33" s="419"/>
      <c r="F33" s="420"/>
      <c r="G33" s="87"/>
    </row>
    <row r="34" spans="1:7" ht="83.25" customHeight="1" thickBot="1" x14ac:dyDescent="0.25">
      <c r="A34" s="87"/>
      <c r="B34" s="421" t="s">
        <v>958</v>
      </c>
      <c r="C34" s="422"/>
      <c r="D34" s="422"/>
      <c r="E34" s="422"/>
      <c r="F34" s="423"/>
      <c r="G34" s="87"/>
    </row>
    <row r="35" spans="1:7" ht="13.55" thickBot="1" x14ac:dyDescent="0.25">
      <c r="A35" s="87"/>
      <c r="B35" s="417"/>
      <c r="C35" s="417"/>
      <c r="D35" s="417"/>
      <c r="E35" s="417"/>
      <c r="F35" s="417"/>
      <c r="G35" s="87"/>
    </row>
    <row r="36" spans="1:7" x14ac:dyDescent="0.2">
      <c r="B36" s="411" t="s">
        <v>959</v>
      </c>
      <c r="C36" s="412"/>
      <c r="D36" s="412"/>
      <c r="E36" s="412"/>
      <c r="F36" s="413"/>
    </row>
    <row r="37" spans="1:7" ht="20.350000000000001" customHeight="1" thickBot="1" x14ac:dyDescent="0.25">
      <c r="B37" s="414"/>
      <c r="C37" s="415"/>
      <c r="D37" s="415"/>
      <c r="E37" s="415"/>
      <c r="F37" s="416"/>
    </row>
  </sheetData>
  <mergeCells count="12">
    <mergeCell ref="B2:F2"/>
    <mergeCell ref="B36:F37"/>
    <mergeCell ref="B35:F35"/>
    <mergeCell ref="B33:F33"/>
    <mergeCell ref="B34:F34"/>
    <mergeCell ref="B4:F4"/>
    <mergeCell ref="B6:F6"/>
    <mergeCell ref="B28:F28"/>
    <mergeCell ref="C29:D29"/>
    <mergeCell ref="C30:D30"/>
    <mergeCell ref="C32:D32"/>
    <mergeCell ref="C31:D31"/>
  </mergeCells>
  <hyperlinks>
    <hyperlink ref="B10" location="'Risk Dashboard'!A1" display="4. Risk Dashboard"/>
    <hyperlink ref="B9" location="'Security Framework'!A1" display="4. Security Framework"/>
    <hyperlink ref="B11" location="Governance!A1" display="5.1 Governance"/>
    <hyperlink ref="B14" location="'Asset Mgmt'!A1" display="5.4 Asset Management"/>
    <hyperlink ref="B22" location="BCM!A1" display="5.12 Business Continuity Management"/>
    <hyperlink ref="B15" location="'Data P&amp;P'!A1" display="5.5 Data Protection &amp; Privacy"/>
    <hyperlink ref="B17" location="'IS Aquisition'!A1" display="5.7 IS Acquisition, Development &amp; Maintenance  "/>
    <hyperlink ref="B18" location="'Sec Ops'!A1" display="5.8 Security Operations"/>
    <hyperlink ref="B21" location="IAM!A1" display="5.11 Identity Access Management"/>
    <hyperlink ref="B19" location="'T&amp;VM'!A1" display="5.9 Threat &amp; Vulnerability Management"/>
    <hyperlink ref="B12" location="'IT Risk Strategy'!A1" display="5.2 IT Risk Strategy"/>
    <hyperlink ref="B13" location="'IT Risk Mgmt'!A1" display="5.3 IT Risk Management"/>
    <hyperlink ref="B23" location="Physical!A1" display="5.13 Physical Security"/>
    <hyperlink ref="B8" location="'Info Security Domains'!A1" display="1. Information Security Domains"/>
    <hyperlink ref="B26" location="Reference!A1" display="3. Reference"/>
    <hyperlink ref="B20" location="'Data P&amp;P'!A1" display="5.10 HR Security &amp;  Training"/>
    <hyperlink ref="B16" location="'Change Mgmt'!A1" display="5.6 Change Management"/>
    <hyperlink ref="B24" location="'Comm Strategy'!A1" display="5.14 Communication Strategy"/>
    <hyperlink ref="B25" location="'IT Compliance'!A1" display="5.15 IT Compliance"/>
    <hyperlink ref="B7" location="Instructions!A1" display="1. Instructions"/>
  </hyperlink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79998168889431442"/>
  </sheetPr>
  <dimension ref="B2:AH142"/>
  <sheetViews>
    <sheetView showGridLines="0" topLeftCell="F1" zoomScale="70" zoomScaleNormal="70" zoomScaleSheetLayoutView="20" zoomScalePageLayoutView="10" workbookViewId="0">
      <pane ySplit="9" topLeftCell="A10" activePane="bottomLeft" state="frozen"/>
      <selection pane="bottomLeft" activeCell="N10" sqref="N10"/>
    </sheetView>
  </sheetViews>
  <sheetFormatPr defaultColWidth="9.140625" defaultRowHeight="14.3" x14ac:dyDescent="0.25"/>
  <cols>
    <col min="1" max="1" width="2.85546875" style="30" customWidth="1"/>
    <col min="2" max="2" width="15.7109375" style="30" customWidth="1"/>
    <col min="3" max="3" width="5.7109375" style="190" customWidth="1"/>
    <col min="4" max="5" width="60.7109375" style="30" customWidth="1"/>
    <col min="6" max="6" width="60.7109375" style="249" customWidth="1"/>
    <col min="7" max="7" width="60.7109375" style="30" customWidth="1"/>
    <col min="8" max="8" width="20.7109375" style="30" customWidth="1"/>
    <col min="9" max="9" width="20.7109375" style="249" hidden="1" customWidth="1"/>
    <col min="10" max="10" width="60.7109375" style="245" customWidth="1"/>
    <col min="11" max="11" width="18.28515625" style="235" customWidth="1"/>
    <col min="12" max="12" width="20.7109375" style="235" hidden="1" customWidth="1"/>
    <col min="13" max="13" width="60.7109375" style="245" customWidth="1"/>
    <col min="14" max="14" width="19.7109375" style="235" customWidth="1"/>
    <col min="15" max="15" width="20.7109375" style="235" hidden="1" customWidth="1"/>
    <col min="16" max="16" width="23.85546875" style="30" customWidth="1"/>
    <col min="17" max="18" width="65.7109375" style="30" customWidth="1"/>
    <col min="19" max="21" width="15.7109375" style="30" hidden="1" customWidth="1"/>
    <col min="22" max="22" width="2.5703125" style="30" customWidth="1"/>
    <col min="23" max="23" width="40.28515625" style="30" customWidth="1"/>
    <col min="24" max="27" width="21.140625" style="30" customWidth="1"/>
    <col min="28" max="28" width="12.5703125" style="54" customWidth="1"/>
    <col min="29" max="29" width="22.42578125" style="78" hidden="1" customWidth="1"/>
    <col min="30" max="30" width="27.140625" style="30" hidden="1" customWidth="1"/>
    <col min="31" max="32" width="23.42578125" style="30" hidden="1" customWidth="1"/>
    <col min="33" max="33" width="13" style="30" hidden="1" customWidth="1"/>
    <col min="34" max="34" width="91" style="30" hidden="1" customWidth="1"/>
    <col min="35" max="35" width="46.7109375" style="30" customWidth="1"/>
    <col min="36" max="16384" width="9.140625" style="30"/>
  </cols>
  <sheetData>
    <row r="2" spans="2:34" s="358" customFormat="1" x14ac:dyDescent="0.25">
      <c r="B2" s="562" t="str">
        <f>'Asset Mgmt'!B2:G2</f>
        <v>FOR THE STATE OF SOUTH CAROLINA INTERNAL USE ONLY (VERSION 1.0)</v>
      </c>
      <c r="C2" s="562"/>
      <c r="D2" s="562"/>
      <c r="E2" s="562"/>
      <c r="F2" s="562"/>
      <c r="G2" s="562"/>
      <c r="AB2" s="362"/>
      <c r="AC2" s="78"/>
    </row>
    <row r="3" spans="2:34" s="358" customFormat="1" x14ac:dyDescent="0.25">
      <c r="AB3" s="362"/>
      <c r="AC3" s="78"/>
    </row>
    <row r="4" spans="2:34" ht="45.1" customHeight="1" x14ac:dyDescent="0.25">
      <c r="B4" s="444" t="str">
        <f>Reference!B4</f>
        <v>State of South Carolina
Information Security Enterprise Risk Assessment Framework: Self-Assessment Tool</v>
      </c>
      <c r="C4" s="444"/>
      <c r="D4" s="444"/>
      <c r="E4" s="444"/>
      <c r="F4" s="444"/>
      <c r="G4" s="444"/>
      <c r="H4" s="444"/>
      <c r="I4" s="444"/>
      <c r="J4" s="444"/>
      <c r="K4" s="444"/>
      <c r="L4" s="444"/>
      <c r="M4" s="444"/>
      <c r="N4" s="444"/>
      <c r="O4" s="444"/>
      <c r="P4" s="444"/>
      <c r="Q4" s="92"/>
      <c r="R4" s="444"/>
      <c r="S4" s="444"/>
      <c r="T4" s="444"/>
      <c r="U4" s="444"/>
    </row>
    <row r="5" spans="2:34" x14ac:dyDescent="0.25">
      <c r="B5" s="2"/>
      <c r="C5" s="2"/>
      <c r="D5" s="2"/>
      <c r="E5" s="15"/>
      <c r="F5" s="227"/>
      <c r="G5" s="2"/>
      <c r="H5" s="2"/>
      <c r="I5" s="243"/>
      <c r="J5" s="243"/>
      <c r="K5" s="243"/>
      <c r="L5" s="243"/>
      <c r="M5" s="243"/>
      <c r="N5" s="243"/>
      <c r="O5" s="243"/>
      <c r="P5" s="15"/>
      <c r="Q5" s="2"/>
      <c r="R5" s="2"/>
    </row>
    <row r="6" spans="2:34" ht="15.7" x14ac:dyDescent="0.25">
      <c r="B6" s="510" t="s">
        <v>44</v>
      </c>
      <c r="C6" s="510"/>
      <c r="D6" s="510"/>
      <c r="E6" s="510"/>
      <c r="F6" s="510"/>
      <c r="G6" s="510"/>
      <c r="H6" s="510"/>
      <c r="I6" s="510"/>
      <c r="J6" s="510"/>
      <c r="K6" s="510"/>
      <c r="L6" s="510"/>
      <c r="M6" s="510"/>
      <c r="N6" s="510"/>
      <c r="O6" s="510"/>
      <c r="P6" s="510"/>
      <c r="Q6" s="510"/>
      <c r="R6" s="510"/>
      <c r="S6" s="510"/>
      <c r="T6" s="510"/>
      <c r="U6" s="510"/>
      <c r="AE6" s="30" t="s">
        <v>10</v>
      </c>
      <c r="AF6" s="30" t="s">
        <v>13</v>
      </c>
      <c r="AG6" s="30" t="s">
        <v>9</v>
      </c>
      <c r="AH6" s="30" t="s">
        <v>14</v>
      </c>
    </row>
    <row r="7" spans="2:34" x14ac:dyDescent="0.25">
      <c r="AE7" s="30" t="s">
        <v>0</v>
      </c>
      <c r="AF7" s="30" t="s">
        <v>2</v>
      </c>
      <c r="AG7" s="30" t="s">
        <v>1</v>
      </c>
      <c r="AH7" s="30" t="s">
        <v>14</v>
      </c>
    </row>
    <row r="8" spans="2:34" s="194" customFormat="1" ht="38.5" x14ac:dyDescent="0.25">
      <c r="B8" s="107" t="s">
        <v>608</v>
      </c>
      <c r="C8" s="107" t="s">
        <v>22</v>
      </c>
      <c r="D8" s="107" t="s">
        <v>49</v>
      </c>
      <c r="E8" s="107" t="s">
        <v>705</v>
      </c>
      <c r="F8" s="107" t="s">
        <v>706</v>
      </c>
      <c r="G8" s="107" t="s">
        <v>652</v>
      </c>
      <c r="H8" s="107" t="s">
        <v>651</v>
      </c>
      <c r="I8" s="107" t="s">
        <v>655</v>
      </c>
      <c r="J8" s="107" t="s">
        <v>653</v>
      </c>
      <c r="K8" s="341" t="s">
        <v>644</v>
      </c>
      <c r="L8" s="107" t="s">
        <v>656</v>
      </c>
      <c r="M8" s="107" t="s">
        <v>654</v>
      </c>
      <c r="N8" s="341" t="s">
        <v>645</v>
      </c>
      <c r="O8" s="107" t="s">
        <v>657</v>
      </c>
      <c r="P8" s="107" t="s">
        <v>659</v>
      </c>
      <c r="Q8" s="107" t="s">
        <v>649</v>
      </c>
      <c r="R8" s="107" t="s">
        <v>658</v>
      </c>
      <c r="S8" s="106" t="s">
        <v>11</v>
      </c>
      <c r="T8" s="106" t="s">
        <v>12</v>
      </c>
      <c r="U8" s="106" t="s">
        <v>16</v>
      </c>
    </row>
    <row r="9" spans="2:34" ht="15.7" customHeight="1" x14ac:dyDescent="0.25">
      <c r="B9" s="119" t="s">
        <v>614</v>
      </c>
      <c r="C9" s="117"/>
      <c r="D9" s="117"/>
      <c r="E9" s="117"/>
      <c r="F9" s="117"/>
      <c r="G9" s="117"/>
      <c r="H9" s="117"/>
      <c r="I9" s="117"/>
      <c r="J9" s="117"/>
      <c r="K9" s="342"/>
      <c r="L9" s="117"/>
      <c r="M9" s="117"/>
      <c r="N9" s="342"/>
      <c r="O9" s="117"/>
      <c r="P9" s="117"/>
      <c r="Q9" s="117"/>
      <c r="R9" s="117"/>
      <c r="S9" s="122"/>
      <c r="T9" s="122"/>
      <c r="U9" s="122"/>
    </row>
    <row r="10" spans="2:34" s="165" customFormat="1" ht="282.3" x14ac:dyDescent="0.25">
      <c r="B10" s="572" t="s">
        <v>641</v>
      </c>
      <c r="C10" s="287">
        <v>5.01</v>
      </c>
      <c r="D10" s="268" t="s">
        <v>377</v>
      </c>
      <c r="E10" s="269" t="s">
        <v>997</v>
      </c>
      <c r="F10" s="405"/>
      <c r="G10" s="317" t="s">
        <v>922</v>
      </c>
      <c r="H10" s="302"/>
      <c r="I10" s="261">
        <f>IF(H10="No",1,IF(H10="Partial",2,IF(H10="Yes",3,0)))</f>
        <v>0</v>
      </c>
      <c r="J10" s="318" t="s">
        <v>746</v>
      </c>
      <c r="K10" s="407"/>
      <c r="L10" s="261">
        <f>IF(K10="L",1,IF(K10="M",2,IF(K10="H",3,0)))</f>
        <v>0</v>
      </c>
      <c r="M10" s="264" t="s">
        <v>747</v>
      </c>
      <c r="N10" s="407"/>
      <c r="O10" s="261">
        <f>IF(N10="L",1,IF(N10="M",2,IF(N10="H",3,0)))</f>
        <v>0</v>
      </c>
      <c r="P10" s="262" t="str">
        <f>IF((L10*O10*I10)=0," ", IF((L10*O10*I10)&lt;=3,"Low",IF((L10*O10*I10)&gt;12,"High","Medium")))</f>
        <v xml:space="preserve"> </v>
      </c>
      <c r="Q10" s="398"/>
      <c r="R10" s="398"/>
      <c r="S10" s="259" t="str">
        <f>IF(H10="Yes",3,IF(H10="No",1, IF(H10="Partial", 2, "")))</f>
        <v/>
      </c>
      <c r="T10" s="259" t="str">
        <f>IF(P10="Low",1,IF(P10="High",3, IF(P10="Medium", 2, "")))</f>
        <v/>
      </c>
      <c r="U10" s="260">
        <f>IF(H10="N/A", 0, IF(H10="",0,1))</f>
        <v>0</v>
      </c>
      <c r="AB10" s="170"/>
      <c r="AC10" s="78"/>
    </row>
    <row r="11" spans="2:34" s="165" customFormat="1" ht="179.65" x14ac:dyDescent="0.25">
      <c r="B11" s="574"/>
      <c r="C11" s="287">
        <v>5.0199999999999996</v>
      </c>
      <c r="D11" s="270" t="s">
        <v>378</v>
      </c>
      <c r="E11" s="269" t="s">
        <v>977</v>
      </c>
      <c r="F11" s="383"/>
      <c r="G11" s="317" t="s">
        <v>748</v>
      </c>
      <c r="H11" s="302"/>
      <c r="I11" s="261">
        <f>IF(H11="No",1,IF(H11="Partial",2,IF(H11="Yes",3,0)))</f>
        <v>0</v>
      </c>
      <c r="J11" s="318" t="s">
        <v>749</v>
      </c>
      <c r="K11" s="407"/>
      <c r="L11" s="261">
        <f>IF(K11="L",1,IF(K11="M",2,IF(K11="H",3,0)))</f>
        <v>0</v>
      </c>
      <c r="M11" s="284" t="s">
        <v>750</v>
      </c>
      <c r="N11" s="407"/>
      <c r="O11" s="261">
        <f>IF(N11="L",1,IF(N11="M",2,IF(N11="H",3,0)))</f>
        <v>0</v>
      </c>
      <c r="P11" s="262" t="str">
        <f>IF((L11*O11*I11)=0," ", IF((L11*O11*I11)&lt;=3,"Low",IF((L11*O11*I11)&gt;12,"High","Medium")))</f>
        <v xml:space="preserve"> </v>
      </c>
      <c r="Q11" s="398"/>
      <c r="R11" s="398"/>
      <c r="S11" s="259" t="str">
        <f t="shared" ref="S11:S12" si="0">IF(H11="Yes",3,IF(H11="No",1, IF(H11="Partial", 2, "")))</f>
        <v/>
      </c>
      <c r="T11" s="259" t="str">
        <f t="shared" ref="T11:T12" si="1">IF(P11="Low",1,IF(P11="High",3, IF(P11="Medium", 2, "")))</f>
        <v/>
      </c>
      <c r="U11" s="260">
        <f t="shared" ref="U11:U12" si="2">IF(H11="N/A", 0, IF(H11="",0,1))</f>
        <v>0</v>
      </c>
      <c r="AB11" s="170"/>
      <c r="AC11" s="78"/>
    </row>
    <row r="12" spans="2:34" s="165" customFormat="1" ht="192.5" x14ac:dyDescent="0.25">
      <c r="B12" s="573"/>
      <c r="C12" s="287">
        <v>5.03</v>
      </c>
      <c r="D12" s="268" t="s">
        <v>382</v>
      </c>
      <c r="E12" s="269" t="s">
        <v>696</v>
      </c>
      <c r="F12" s="405"/>
      <c r="G12" s="286" t="s">
        <v>921</v>
      </c>
      <c r="H12" s="302"/>
      <c r="I12" s="261">
        <f>IF(H12="No",1,IF(H12="Partial",2,IF(H12="Yes",3,0)))</f>
        <v>0</v>
      </c>
      <c r="J12" s="284" t="s">
        <v>751</v>
      </c>
      <c r="K12" s="407"/>
      <c r="L12" s="261">
        <f>IF(K12="L",1,IF(K12="M",2,IF(K12="H",3,0)))</f>
        <v>0</v>
      </c>
      <c r="M12" s="321" t="s">
        <v>808</v>
      </c>
      <c r="N12" s="407"/>
      <c r="O12" s="261">
        <f>IF(N12="L",1,IF(N12="M",2,IF(N12="H",3,0)))</f>
        <v>0</v>
      </c>
      <c r="P12" s="262" t="str">
        <f>IF((L12*O12*I12)=0," ", IF((L12*O12*I12)&lt;=3,"Low",IF((L12*O12*I12)&gt;12,"High","Medium")))</f>
        <v xml:space="preserve"> </v>
      </c>
      <c r="Q12" s="398"/>
      <c r="R12" s="398"/>
      <c r="S12" s="259" t="str">
        <f t="shared" si="0"/>
        <v/>
      </c>
      <c r="T12" s="259" t="str">
        <f t="shared" si="1"/>
        <v/>
      </c>
      <c r="U12" s="260">
        <f t="shared" si="2"/>
        <v>0</v>
      </c>
      <c r="AB12" s="170"/>
      <c r="AC12" s="78"/>
    </row>
    <row r="13" spans="2:34" ht="15" customHeight="1" x14ac:dyDescent="0.25">
      <c r="B13" s="119" t="s">
        <v>589</v>
      </c>
      <c r="C13" s="216"/>
      <c r="D13" s="117"/>
      <c r="E13" s="117"/>
      <c r="F13" s="391"/>
      <c r="G13" s="117"/>
      <c r="H13" s="391"/>
      <c r="I13" s="117"/>
      <c r="J13" s="117"/>
      <c r="K13" s="391"/>
      <c r="L13" s="117"/>
      <c r="M13" s="117"/>
      <c r="N13" s="391"/>
      <c r="O13" s="117"/>
      <c r="P13" s="117"/>
      <c r="Q13" s="391"/>
      <c r="R13" s="391"/>
      <c r="S13" s="123"/>
      <c r="T13" s="123"/>
      <c r="U13" s="123"/>
    </row>
    <row r="14" spans="2:34" ht="179.65" x14ac:dyDescent="0.25">
      <c r="B14" s="572" t="s">
        <v>641</v>
      </c>
      <c r="C14" s="274">
        <v>5.04</v>
      </c>
      <c r="D14" s="288" t="s">
        <v>57</v>
      </c>
      <c r="E14" s="269" t="s">
        <v>978</v>
      </c>
      <c r="F14" s="383"/>
      <c r="G14" s="317" t="s">
        <v>920</v>
      </c>
      <c r="H14" s="302"/>
      <c r="I14" s="261">
        <f>IF(H14="No",1,IF(H14="Partial",2,IF(H14="Yes",3,0)))</f>
        <v>0</v>
      </c>
      <c r="J14" s="284" t="s">
        <v>752</v>
      </c>
      <c r="K14" s="407"/>
      <c r="L14" s="261">
        <f>IF(K14="L",1,IF(K14="M",2,IF(K14="H",3,0)))</f>
        <v>0</v>
      </c>
      <c r="M14" s="284" t="s">
        <v>753</v>
      </c>
      <c r="N14" s="407"/>
      <c r="O14" s="261">
        <f>IF(N14="L",1,IF(N14="M",2,IF(N14="H",3,0)))</f>
        <v>0</v>
      </c>
      <c r="P14" s="262" t="str">
        <f>IF((L14*O14*I14)=0," ", IF((L14*O14*I14)&lt;=3,"Low",IF((L14*O14*I14)&gt;12,"High","Medium")))</f>
        <v xml:space="preserve"> </v>
      </c>
      <c r="Q14" s="398"/>
      <c r="R14" s="398"/>
      <c r="S14" s="259" t="str">
        <f t="shared" ref="S14:S15" si="3">IF(H14="Yes",3,IF(H14="No",1, IF(H14="Partial", 2, "")))</f>
        <v/>
      </c>
      <c r="T14" s="259" t="str">
        <f t="shared" ref="T14:T15" si="4">IF(P14="Low",1,IF(P14="High",3, IF(P14="Medium", 2, "")))</f>
        <v/>
      </c>
      <c r="U14" s="260">
        <f t="shared" ref="U14:U15" si="5">IF(H14="N/A", 0, IF(H14="",0,1))</f>
        <v>0</v>
      </c>
    </row>
    <row r="15" spans="2:34" ht="205.35" x14ac:dyDescent="0.25">
      <c r="B15" s="573"/>
      <c r="C15" s="287">
        <v>5.05</v>
      </c>
      <c r="D15" s="268" t="s">
        <v>222</v>
      </c>
      <c r="E15" s="269" t="s">
        <v>979</v>
      </c>
      <c r="F15" s="383"/>
      <c r="G15" s="264" t="s">
        <v>754</v>
      </c>
      <c r="H15" s="302"/>
      <c r="I15" s="261">
        <f>IF(H15="No",1,IF(H15="Partial",2,IF(H15="Yes",3,0)))</f>
        <v>0</v>
      </c>
      <c r="J15" s="284" t="s">
        <v>755</v>
      </c>
      <c r="K15" s="407"/>
      <c r="L15" s="261">
        <f>IF(K15="L",1,IF(K15="M",2,IF(K15="H",3,0)))</f>
        <v>0</v>
      </c>
      <c r="M15" s="284" t="s">
        <v>756</v>
      </c>
      <c r="N15" s="407"/>
      <c r="O15" s="261">
        <f>IF(N15="L",1,IF(N15="M",2,IF(N15="H",3,0)))</f>
        <v>0</v>
      </c>
      <c r="P15" s="262" t="str">
        <f>IF((L15*O15*I15)=0," ", IF((L15*O15*I15)&lt;=3,"Low",IF((L15*O15*I15)&gt;12,"High","Medium")))</f>
        <v xml:space="preserve"> </v>
      </c>
      <c r="Q15" s="398"/>
      <c r="R15" s="398"/>
      <c r="S15" s="259" t="str">
        <f t="shared" si="3"/>
        <v/>
      </c>
      <c r="T15" s="259" t="str">
        <f t="shared" si="4"/>
        <v/>
      </c>
      <c r="U15" s="260">
        <f t="shared" si="5"/>
        <v>0</v>
      </c>
    </row>
    <row r="16" spans="2:34" ht="15" customHeight="1" x14ac:dyDescent="0.25">
      <c r="B16" s="119" t="s">
        <v>638</v>
      </c>
      <c r="C16" s="216"/>
      <c r="D16" s="117"/>
      <c r="E16" s="117"/>
      <c r="F16" s="391"/>
      <c r="G16" s="117"/>
      <c r="H16" s="391"/>
      <c r="I16" s="117"/>
      <c r="J16" s="117"/>
      <c r="K16" s="391"/>
      <c r="L16" s="117"/>
      <c r="M16" s="117"/>
      <c r="N16" s="391"/>
      <c r="O16" s="117"/>
      <c r="P16" s="117"/>
      <c r="Q16" s="391"/>
      <c r="R16" s="391"/>
      <c r="S16" s="123"/>
      <c r="T16" s="123"/>
      <c r="U16" s="123"/>
    </row>
    <row r="17" spans="2:29" ht="148.44999999999999" customHeight="1" x14ac:dyDescent="0.25">
      <c r="B17" s="218" t="s">
        <v>641</v>
      </c>
      <c r="C17" s="287">
        <v>5.0599999999999996</v>
      </c>
      <c r="D17" s="270" t="s">
        <v>381</v>
      </c>
      <c r="E17" s="269" t="s">
        <v>996</v>
      </c>
      <c r="F17" s="405"/>
      <c r="G17" s="317" t="s">
        <v>757</v>
      </c>
      <c r="H17" s="387"/>
      <c r="I17" s="261">
        <f>IF(H17="No",1,IF(H17="Partial",2,IF(H17="Yes",3,0)))</f>
        <v>0</v>
      </c>
      <c r="J17" s="318" t="s">
        <v>809</v>
      </c>
      <c r="K17" s="407"/>
      <c r="L17" s="261">
        <f>IF(K17="L",1,IF(K17="M",2,IF(K17="H",3,0)))</f>
        <v>0</v>
      </c>
      <c r="M17" s="284" t="s">
        <v>758</v>
      </c>
      <c r="N17" s="407"/>
      <c r="O17" s="261">
        <f>IF(N17="L",1,IF(N17="M",2,IF(N17="H",3,0)))</f>
        <v>0</v>
      </c>
      <c r="P17" s="262" t="str">
        <f>IF((L17*O17*I17)=0," ", IF((L17*O17*I17)&lt;=3,"Low",IF((L17*O17*I17)&gt;12,"High","Medium")))</f>
        <v xml:space="preserve"> </v>
      </c>
      <c r="Q17" s="398"/>
      <c r="R17" s="398"/>
      <c r="S17" s="259" t="str">
        <f>IF(H17="Yes",3,IF(H17="No",1, IF(H17="Partial", 2, "")))</f>
        <v/>
      </c>
      <c r="T17" s="259" t="str">
        <f>IF(P17="Low",1,IF(P17="High",3, IF(P17="Medium", 2, "")))</f>
        <v/>
      </c>
      <c r="U17" s="260">
        <f>IF(H17="N/A", 0, IF(H17="",0,1))</f>
        <v>0</v>
      </c>
    </row>
    <row r="18" spans="2:29" ht="15" customHeight="1" x14ac:dyDescent="0.25">
      <c r="B18" s="119" t="s">
        <v>590</v>
      </c>
      <c r="C18" s="216"/>
      <c r="D18" s="117"/>
      <c r="E18" s="117"/>
      <c r="F18" s="391"/>
      <c r="G18" s="117"/>
      <c r="H18" s="391"/>
      <c r="I18" s="117"/>
      <c r="J18" s="117"/>
      <c r="K18" s="391"/>
      <c r="L18" s="117"/>
      <c r="M18" s="117"/>
      <c r="N18" s="391"/>
      <c r="O18" s="117"/>
      <c r="P18" s="117"/>
      <c r="Q18" s="391"/>
      <c r="R18" s="391"/>
      <c r="S18" s="123"/>
      <c r="T18" s="123"/>
      <c r="U18" s="123"/>
    </row>
    <row r="19" spans="2:29" ht="166.85" x14ac:dyDescent="0.25">
      <c r="B19" s="253"/>
      <c r="C19" s="287">
        <v>5.07</v>
      </c>
      <c r="D19" s="268" t="s">
        <v>63</v>
      </c>
      <c r="E19" s="275" t="s">
        <v>980</v>
      </c>
      <c r="F19" s="382"/>
      <c r="G19" s="286" t="s">
        <v>981</v>
      </c>
      <c r="H19" s="302"/>
      <c r="I19" s="261">
        <f>IF(H19="No",1,IF(H19="Partial",2,IF(H19="Yes",3,0)))</f>
        <v>0</v>
      </c>
      <c r="J19" s="319" t="s">
        <v>982</v>
      </c>
      <c r="K19" s="407"/>
      <c r="L19" s="261">
        <f>IF(K19="L",1,IF(K19="M",2,IF(K19="H",3,0)))</f>
        <v>0</v>
      </c>
      <c r="M19" s="318" t="s">
        <v>983</v>
      </c>
      <c r="N19" s="407"/>
      <c r="O19" s="261">
        <f>IF(N19="L",1,IF(N19="M",2,IF(N19="H",3,0)))</f>
        <v>0</v>
      </c>
      <c r="P19" s="262" t="str">
        <f>IF((L19*O19*I19)=0," ", IF((L19*O19*I19)&lt;=3,"Low",IF((L19*O19*I19)&gt;12,"High","Medium")))</f>
        <v xml:space="preserve"> </v>
      </c>
      <c r="Q19" s="398"/>
      <c r="R19" s="398"/>
      <c r="S19" s="259" t="str">
        <f t="shared" ref="S19" si="6">IF(H19="Yes",3,IF(H19="No",1, IF(H19="Partial", 2, "")))</f>
        <v/>
      </c>
      <c r="T19" s="259" t="str">
        <f t="shared" ref="T19" si="7">IF(P19="Low",1,IF(P19="High",3, IF(P19="Medium", 2, "")))</f>
        <v/>
      </c>
      <c r="U19" s="260">
        <f t="shared" ref="U19" si="8">IF(H19="N/A", 0, IF(H19="",0,1))</f>
        <v>0</v>
      </c>
    </row>
    <row r="20" spans="2:29" ht="15" customHeight="1" x14ac:dyDescent="0.25">
      <c r="B20" s="119" t="s">
        <v>588</v>
      </c>
      <c r="C20" s="216"/>
      <c r="D20" s="117"/>
      <c r="E20" s="117"/>
      <c r="F20" s="391"/>
      <c r="G20" s="117"/>
      <c r="H20" s="391"/>
      <c r="I20" s="117"/>
      <c r="J20" s="117"/>
      <c r="K20" s="391"/>
      <c r="L20" s="117"/>
      <c r="M20" s="117"/>
      <c r="N20" s="391"/>
      <c r="O20" s="117"/>
      <c r="P20" s="117"/>
      <c r="Q20" s="391"/>
      <c r="R20" s="391"/>
      <c r="S20" s="123"/>
      <c r="T20" s="123"/>
      <c r="U20" s="123"/>
    </row>
    <row r="21" spans="2:29" ht="179.65" x14ac:dyDescent="0.25">
      <c r="B21" s="572" t="s">
        <v>641</v>
      </c>
      <c r="C21" s="274">
        <v>5.08</v>
      </c>
      <c r="D21" s="266" t="s">
        <v>56</v>
      </c>
      <c r="E21" s="267" t="s">
        <v>984</v>
      </c>
      <c r="F21" s="381"/>
      <c r="G21" s="320" t="s">
        <v>919</v>
      </c>
      <c r="H21" s="303"/>
      <c r="I21" s="261">
        <f>IF(H21="No",1,IF(H21="Partial",2,IF(H21="Yes",3,0)))</f>
        <v>0</v>
      </c>
      <c r="J21" s="318" t="s">
        <v>759</v>
      </c>
      <c r="K21" s="407"/>
      <c r="L21" s="261">
        <f>IF(K21="L",1,IF(K21="M",2,IF(K21="H",3,0)))</f>
        <v>0</v>
      </c>
      <c r="M21" s="321" t="s">
        <v>810</v>
      </c>
      <c r="N21" s="407"/>
      <c r="O21" s="261">
        <f>IF(N21="L",1,IF(N21="M",2,IF(N21="H",3,0)))</f>
        <v>0</v>
      </c>
      <c r="P21" s="262" t="str">
        <f>IF((L21*O21*I21)=0," ", IF((L21*O21*I21)&lt;=3,"Low",IF((L21*O21*I21)&gt;12,"High","Medium")))</f>
        <v xml:space="preserve"> </v>
      </c>
      <c r="Q21" s="398"/>
      <c r="R21" s="398"/>
      <c r="S21" s="259" t="str">
        <f t="shared" ref="S21:S22" si="9">IF(H21="Yes",3,IF(H21="No",1, IF(H21="Partial", 2, "")))</f>
        <v/>
      </c>
      <c r="T21" s="259" t="str">
        <f t="shared" ref="T21:T22" si="10">IF(P21="Low",1,IF(P21="High",3, IF(P21="Medium", 2, "")))</f>
        <v/>
      </c>
      <c r="U21" s="260">
        <f t="shared" ref="U21:U22" si="11">IF(H21="N/A", 0, IF(H21="",0,1))</f>
        <v>0</v>
      </c>
    </row>
    <row r="22" spans="2:29" ht="155.4" x14ac:dyDescent="0.25">
      <c r="B22" s="573"/>
      <c r="C22" s="287">
        <v>5.09</v>
      </c>
      <c r="D22" s="268" t="s">
        <v>985</v>
      </c>
      <c r="E22" s="269" t="s">
        <v>986</v>
      </c>
      <c r="F22" s="383"/>
      <c r="G22" s="264" t="s">
        <v>987</v>
      </c>
      <c r="H22" s="397"/>
      <c r="I22" s="261">
        <f>IF(H22="No",1,IF(H22="Partial",2,IF(H22="Yes",3,0)))</f>
        <v>0</v>
      </c>
      <c r="J22" s="284" t="s">
        <v>988</v>
      </c>
      <c r="K22" s="407"/>
      <c r="L22" s="261">
        <f>IF(K22="L",1,IF(K22="M",2,IF(K22="H",3,0)))</f>
        <v>0</v>
      </c>
      <c r="M22" s="321" t="s">
        <v>989</v>
      </c>
      <c r="N22" s="407"/>
      <c r="O22" s="261">
        <f>IF(N22="L",1,IF(N22="M",2,IF(N22="H",3,0)))</f>
        <v>0</v>
      </c>
      <c r="P22" s="262" t="str">
        <f>IF((L22*O22*I22)=0," ", IF((L22*O22*I22)&lt;=3,"Low",IF((L22*O22*I22)&gt;12,"High","Medium")))</f>
        <v xml:space="preserve"> </v>
      </c>
      <c r="Q22" s="398"/>
      <c r="R22" s="398"/>
      <c r="S22" s="259" t="str">
        <f t="shared" si="9"/>
        <v/>
      </c>
      <c r="T22" s="259" t="str">
        <f t="shared" si="10"/>
        <v/>
      </c>
      <c r="U22" s="260">
        <f t="shared" si="11"/>
        <v>0</v>
      </c>
    </row>
    <row r="23" spans="2:29" ht="15" customHeight="1" x14ac:dyDescent="0.25">
      <c r="B23" s="119" t="s">
        <v>594</v>
      </c>
      <c r="C23" s="216"/>
      <c r="D23" s="117"/>
      <c r="E23" s="117"/>
      <c r="F23" s="391"/>
      <c r="G23" s="117"/>
      <c r="H23" s="391"/>
      <c r="I23" s="117"/>
      <c r="J23" s="117"/>
      <c r="K23" s="391"/>
      <c r="L23" s="117"/>
      <c r="M23" s="117"/>
      <c r="N23" s="391"/>
      <c r="O23" s="117"/>
      <c r="P23" s="117"/>
      <c r="Q23" s="391"/>
      <c r="R23" s="391"/>
      <c r="S23" s="123"/>
      <c r="T23" s="123"/>
      <c r="U23" s="123"/>
    </row>
    <row r="24" spans="2:29" ht="154" x14ac:dyDescent="0.25">
      <c r="B24" s="218" t="s">
        <v>641</v>
      </c>
      <c r="C24" s="287">
        <v>5.0999999999999996</v>
      </c>
      <c r="D24" s="268" t="s">
        <v>224</v>
      </c>
      <c r="E24" s="269" t="s">
        <v>990</v>
      </c>
      <c r="F24" s="383"/>
      <c r="G24" s="317" t="s">
        <v>912</v>
      </c>
      <c r="H24" s="387"/>
      <c r="I24" s="261">
        <f>IF(H24="No",1,IF(H24="Partial",2,IF(H24="Yes",3,0)))</f>
        <v>0</v>
      </c>
      <c r="J24" s="318" t="s">
        <v>760</v>
      </c>
      <c r="K24" s="407"/>
      <c r="L24" s="261">
        <f>IF(K24="L",1,IF(K24="M",2,IF(K24="H",3,0)))</f>
        <v>0</v>
      </c>
      <c r="M24" s="318" t="s">
        <v>764</v>
      </c>
      <c r="N24" s="407"/>
      <c r="O24" s="261">
        <f>IF(N24="L",1,IF(N24="M",2,IF(N24="H",3,0)))</f>
        <v>0</v>
      </c>
      <c r="P24" s="262" t="str">
        <f>IF((L24*O24*I24)=0," ", IF((L24*O24*I24)&lt;=3,"Low",IF((L24*O24*I24)&gt;12,"High","Medium")))</f>
        <v xml:space="preserve"> </v>
      </c>
      <c r="Q24" s="398"/>
      <c r="R24" s="398"/>
      <c r="S24" s="259" t="str">
        <f>IF(H24="Yes",3,IF(H24="No",1, IF(H24="Partial", 2, "")))</f>
        <v/>
      </c>
      <c r="T24" s="259" t="str">
        <f>IF(P24="Low",1,IF(P24="High",3, IF(P24="Medium", 2, "")))</f>
        <v/>
      </c>
      <c r="U24" s="260">
        <f>IF(H24="N/A", 0, IF(H24="",0,1))</f>
        <v>0</v>
      </c>
    </row>
    <row r="25" spans="2:29" ht="15" customHeight="1" x14ac:dyDescent="0.25">
      <c r="B25" s="119" t="s">
        <v>593</v>
      </c>
      <c r="C25" s="216"/>
      <c r="D25" s="117"/>
      <c r="E25" s="117"/>
      <c r="F25" s="391"/>
      <c r="G25" s="117"/>
      <c r="H25" s="391"/>
      <c r="I25" s="117"/>
      <c r="J25" s="117"/>
      <c r="K25" s="391"/>
      <c r="L25" s="117"/>
      <c r="M25" s="117"/>
      <c r="N25" s="391"/>
      <c r="O25" s="117"/>
      <c r="P25" s="117"/>
      <c r="Q25" s="391"/>
      <c r="R25" s="391"/>
      <c r="S25" s="123"/>
      <c r="T25" s="123"/>
      <c r="U25" s="123"/>
    </row>
    <row r="26" spans="2:29" ht="192.5" x14ac:dyDescent="0.25">
      <c r="B26" s="572" t="s">
        <v>641</v>
      </c>
      <c r="C26" s="287">
        <v>5.1100000000000003</v>
      </c>
      <c r="D26" s="268" t="s">
        <v>379</v>
      </c>
      <c r="E26" s="269" t="s">
        <v>991</v>
      </c>
      <c r="F26" s="405"/>
      <c r="G26" s="317" t="s">
        <v>918</v>
      </c>
      <c r="H26" s="302"/>
      <c r="I26" s="261">
        <f>IF(H26="No",1,IF(H26="Partial",2,IF(H26="Yes",3,0)))</f>
        <v>0</v>
      </c>
      <c r="J26" s="284" t="s">
        <v>811</v>
      </c>
      <c r="K26" s="407"/>
      <c r="L26" s="261">
        <f>IF(K26="L",1,IF(K26="M",2,IF(K26="H",3,0)))</f>
        <v>0</v>
      </c>
      <c r="M26" s="318" t="s">
        <v>761</v>
      </c>
      <c r="N26" s="407"/>
      <c r="O26" s="261">
        <f>IF(N26="L",1,IF(N26="M",2,IF(N26="H",3,0)))</f>
        <v>0</v>
      </c>
      <c r="P26" s="262" t="str">
        <f>IF((L26*O26*I26)=0," ", IF((L26*O26*I26)&lt;=3,"Low",IF((L26*O26*I26)&gt;12,"High","Medium")))</f>
        <v xml:space="preserve"> </v>
      </c>
      <c r="Q26" s="398"/>
      <c r="R26" s="398"/>
      <c r="S26" s="259" t="str">
        <f t="shared" ref="S26:S27" si="12">IF(H26="Yes",3,IF(H26="No",1, IF(H26="Partial", 2, "")))</f>
        <v/>
      </c>
      <c r="T26" s="259" t="str">
        <f t="shared" ref="T26:T27" si="13">IF(P26="Low",1,IF(P26="High",3, IF(P26="Medium", 2, "")))</f>
        <v/>
      </c>
      <c r="U26" s="260">
        <f t="shared" ref="U26:U27" si="14">IF(H26="N/A", 0, IF(H26="",0,1))</f>
        <v>0</v>
      </c>
    </row>
    <row r="27" spans="2:29" ht="192.5" x14ac:dyDescent="0.25">
      <c r="B27" s="573"/>
      <c r="C27" s="287">
        <v>5.12</v>
      </c>
      <c r="D27" s="268" t="s">
        <v>380</v>
      </c>
      <c r="E27" s="269" t="s">
        <v>992</v>
      </c>
      <c r="F27" s="405"/>
      <c r="G27" s="286" t="s">
        <v>917</v>
      </c>
      <c r="H27" s="302"/>
      <c r="I27" s="261">
        <f>IF(H27="No",1,IF(H27="Partial",2,IF(H27="Yes",3,0)))</f>
        <v>0</v>
      </c>
      <c r="J27" s="284" t="s">
        <v>857</v>
      </c>
      <c r="K27" s="407"/>
      <c r="L27" s="261">
        <f>IF(K27="L",1,IF(K27="M",2,IF(K27="H",3,0)))</f>
        <v>0</v>
      </c>
      <c r="M27" s="318" t="s">
        <v>858</v>
      </c>
      <c r="N27" s="407"/>
      <c r="O27" s="261">
        <f>IF(N27="L",1,IF(N27="M",2,IF(N27="H",3,0)))</f>
        <v>0</v>
      </c>
      <c r="P27" s="262" t="str">
        <f>IF((L27*O27*I27)=0," ", IF((L27*O27*I27)&lt;=3,"Low",IF((L27*O27*I27)&gt;12,"High","Medium")))</f>
        <v xml:space="preserve"> </v>
      </c>
      <c r="Q27" s="398"/>
      <c r="R27" s="398"/>
      <c r="S27" s="259" t="str">
        <f t="shared" si="12"/>
        <v/>
      </c>
      <c r="T27" s="259" t="str">
        <f t="shared" si="13"/>
        <v/>
      </c>
      <c r="U27" s="260">
        <f t="shared" si="14"/>
        <v>0</v>
      </c>
    </row>
    <row r="28" spans="2:29" ht="15" customHeight="1" x14ac:dyDescent="0.25">
      <c r="B28" s="119" t="s">
        <v>592</v>
      </c>
      <c r="C28" s="216"/>
      <c r="D28" s="117"/>
      <c r="E28" s="117"/>
      <c r="F28" s="391"/>
      <c r="G28" s="117"/>
      <c r="H28" s="391"/>
      <c r="I28" s="117"/>
      <c r="J28" s="117"/>
      <c r="K28" s="391"/>
      <c r="L28" s="117"/>
      <c r="M28" s="117"/>
      <c r="N28" s="391"/>
      <c r="O28" s="117"/>
      <c r="P28" s="117"/>
      <c r="Q28" s="391"/>
      <c r="R28" s="391"/>
      <c r="S28" s="123"/>
      <c r="T28" s="123"/>
      <c r="U28" s="123"/>
    </row>
    <row r="29" spans="2:29" s="350" customFormat="1" ht="154" x14ac:dyDescent="0.25">
      <c r="B29" s="572" t="s">
        <v>641</v>
      </c>
      <c r="C29" s="287">
        <v>5.13</v>
      </c>
      <c r="D29" s="270" t="s">
        <v>236</v>
      </c>
      <c r="E29" s="269" t="s">
        <v>697</v>
      </c>
      <c r="F29" s="383"/>
      <c r="G29" s="286" t="s">
        <v>915</v>
      </c>
      <c r="H29" s="302"/>
      <c r="I29" s="261">
        <f>IF(H29="No",1,IF(H29="Partial",2,IF(H29="Yes",3,0)))</f>
        <v>0</v>
      </c>
      <c r="J29" s="318" t="s">
        <v>814</v>
      </c>
      <c r="K29" s="407"/>
      <c r="L29" s="261">
        <f>IF(K29="L",1,IF(K29="M",2,IF(K29="H",3,0)))</f>
        <v>0</v>
      </c>
      <c r="M29" s="319" t="s">
        <v>815</v>
      </c>
      <c r="N29" s="407"/>
      <c r="O29" s="261">
        <f>IF(N29="L",1,IF(N29="M",2,IF(N29="H",3,0)))</f>
        <v>0</v>
      </c>
      <c r="P29" s="262" t="str">
        <f>IF((L29*O29*I29)=0," ", IF((L29*O29*I29)&lt;=3,"Low",IF((L29*O29*I29)&gt;12,"High","Medium")))</f>
        <v xml:space="preserve"> </v>
      </c>
      <c r="Q29" s="398"/>
      <c r="R29" s="398"/>
      <c r="S29" s="259" t="str">
        <f t="shared" ref="S29:S30" si="15">IF(H29="Yes",3,IF(H29="No",1, IF(H29="Partial", 2, "")))</f>
        <v/>
      </c>
      <c r="T29" s="259" t="str">
        <f t="shared" ref="T29:T30" si="16">IF(P29="Low",1,IF(P29="High",3, IF(P29="Medium", 2, "")))</f>
        <v/>
      </c>
      <c r="U29" s="260">
        <f t="shared" ref="U29:U30" si="17">IF(H29="N/A", 0, IF(H29="",0,1))</f>
        <v>0</v>
      </c>
      <c r="AB29" s="351"/>
      <c r="AC29" s="78"/>
    </row>
    <row r="30" spans="2:29" s="350" customFormat="1" ht="218.15" x14ac:dyDescent="0.25">
      <c r="B30" s="574"/>
      <c r="C30" s="287">
        <v>5.14</v>
      </c>
      <c r="D30" s="270" t="s">
        <v>237</v>
      </c>
      <c r="E30" s="269" t="s">
        <v>993</v>
      </c>
      <c r="F30" s="383"/>
      <c r="G30" s="286" t="s">
        <v>914</v>
      </c>
      <c r="H30" s="302"/>
      <c r="I30" s="261">
        <f>IF(H30="No",1,IF(H30="Partial",2,IF(H30="Yes",3,0)))</f>
        <v>0</v>
      </c>
      <c r="J30" s="318" t="s">
        <v>816</v>
      </c>
      <c r="K30" s="407"/>
      <c r="L30" s="261">
        <f>IF(K30="L",1,IF(K30="M",2,IF(K30="H",3,0)))</f>
        <v>0</v>
      </c>
      <c r="M30" s="284" t="s">
        <v>762</v>
      </c>
      <c r="N30" s="407"/>
      <c r="O30" s="261">
        <f>IF(N30="L",1,IF(N30="M",2,IF(N30="H",3,0)))</f>
        <v>0</v>
      </c>
      <c r="P30" s="262" t="str">
        <f>IF((L30*O30*I30)=0," ", IF((L30*O30*I30)&lt;=3,"Low",IF((L30*O30*I30)&gt;12,"High","Medium")))</f>
        <v xml:space="preserve"> </v>
      </c>
      <c r="Q30" s="398"/>
      <c r="R30" s="398"/>
      <c r="S30" s="259" t="str">
        <f t="shared" si="15"/>
        <v/>
      </c>
      <c r="T30" s="259" t="str">
        <f t="shared" si="16"/>
        <v/>
      </c>
      <c r="U30" s="260">
        <f t="shared" si="17"/>
        <v>0</v>
      </c>
      <c r="AB30" s="351"/>
      <c r="AC30" s="78"/>
    </row>
    <row r="31" spans="2:29" s="350" customFormat="1" ht="154" x14ac:dyDescent="0.25">
      <c r="B31" s="574"/>
      <c r="C31" s="287">
        <v>5.15</v>
      </c>
      <c r="D31" s="268" t="s">
        <v>64</v>
      </c>
      <c r="E31" s="275" t="s">
        <v>994</v>
      </c>
      <c r="F31" s="382"/>
      <c r="G31" s="317" t="s">
        <v>916</v>
      </c>
      <c r="H31" s="302"/>
      <c r="I31" s="261">
        <f>IF(H31="No",1,IF(H31="Partial",2,IF(H31="Yes",3,0)))</f>
        <v>0</v>
      </c>
      <c r="J31" s="318" t="s">
        <v>812</v>
      </c>
      <c r="K31" s="407"/>
      <c r="L31" s="261">
        <f>IF(K31="L",1,IF(K31="M",2,IF(K31="H",3,0)))</f>
        <v>0</v>
      </c>
      <c r="M31" s="318" t="s">
        <v>813</v>
      </c>
      <c r="N31" s="407"/>
      <c r="O31" s="261">
        <f>IF(N31="L",1,IF(N31="M",2,IF(N31="H",3,0)))</f>
        <v>0</v>
      </c>
      <c r="P31" s="262" t="str">
        <f>IF((L31*O31*I31)=0," ", IF((L31*O31*I31)&lt;=3,"Low",IF((L31*O31*I31)&gt;12,"High","Medium")))</f>
        <v xml:space="preserve"> </v>
      </c>
      <c r="Q31" s="398"/>
      <c r="R31" s="398"/>
      <c r="S31" s="259" t="str">
        <f t="shared" ref="S31" si="18">IF(H31="Yes",3,IF(H31="No",1, IF(H31="Partial", 2, "")))</f>
        <v/>
      </c>
      <c r="T31" s="259" t="str">
        <f t="shared" ref="T31" si="19">IF(P31="Low",1,IF(P31="High",3, IF(P31="Medium", 2, "")))</f>
        <v/>
      </c>
      <c r="U31" s="260">
        <f t="shared" ref="U31" si="20">IF(H31="N/A", 0, IF(H31="",0,1))</f>
        <v>0</v>
      </c>
      <c r="AB31" s="351"/>
      <c r="AC31" s="78"/>
    </row>
    <row r="32" spans="2:29" ht="15" customHeight="1" x14ac:dyDescent="0.25">
      <c r="B32" s="119" t="s">
        <v>595</v>
      </c>
      <c r="C32" s="216"/>
      <c r="D32" s="117"/>
      <c r="E32" s="117"/>
      <c r="F32" s="391"/>
      <c r="G32" s="117"/>
      <c r="H32" s="391"/>
      <c r="I32" s="117"/>
      <c r="J32" s="117"/>
      <c r="K32" s="391"/>
      <c r="L32" s="117"/>
      <c r="M32" s="117"/>
      <c r="N32" s="391"/>
      <c r="O32" s="117"/>
      <c r="P32" s="117"/>
      <c r="Q32" s="391"/>
      <c r="R32" s="391"/>
      <c r="S32" s="123"/>
      <c r="T32" s="123"/>
      <c r="U32" s="123"/>
    </row>
    <row r="33" spans="2:21" ht="154" x14ac:dyDescent="0.25">
      <c r="B33" s="219" t="s">
        <v>641</v>
      </c>
      <c r="C33" s="287">
        <v>5.16</v>
      </c>
      <c r="D33" s="268" t="s">
        <v>225</v>
      </c>
      <c r="E33" s="269" t="s">
        <v>995</v>
      </c>
      <c r="F33" s="383"/>
      <c r="G33" s="264" t="s">
        <v>913</v>
      </c>
      <c r="H33" s="302"/>
      <c r="I33" s="261">
        <f>IF(H33="No",1,IF(H33="Partial",2,IF(H33="Yes",3,0)))</f>
        <v>0</v>
      </c>
      <c r="J33" s="284" t="s">
        <v>763</v>
      </c>
      <c r="K33" s="407"/>
      <c r="L33" s="261">
        <f>IF(K33="L",1,IF(K33="M",2,IF(K33="H",3,0)))</f>
        <v>0</v>
      </c>
      <c r="M33" s="284" t="s">
        <v>765</v>
      </c>
      <c r="N33" s="407"/>
      <c r="O33" s="261">
        <f>IF(N33="L",1,IF(N33="M",2,IF(N33="H",3,0)))</f>
        <v>0</v>
      </c>
      <c r="P33" s="262" t="str">
        <f>IF((L33*O33*I33)=0," ", IF((L33*O33*I33)&lt;=3,"Low",IF((L33*O33*I33)&gt;12,"High","Medium")))</f>
        <v xml:space="preserve"> </v>
      </c>
      <c r="Q33" s="398"/>
      <c r="R33" s="398"/>
      <c r="S33" s="259" t="str">
        <f t="shared" ref="S33" si="21">IF(H33="Yes",3,IF(H33="No",1, IF(H33="Partial", 2, "")))</f>
        <v/>
      </c>
      <c r="T33" s="259" t="str">
        <f t="shared" ref="T33" si="22">IF(P33="Low",1,IF(P33="High",3, IF(P33="Medium", 2, "")))</f>
        <v/>
      </c>
      <c r="U33" s="260">
        <f t="shared" ref="U33" si="23">IF(H33="N/A", 0, IF(H33="",0,1))</f>
        <v>0</v>
      </c>
    </row>
    <row r="34" spans="2:21" ht="15" thickBot="1" x14ac:dyDescent="0.3">
      <c r="S34" s="78">
        <f>SUM(S9:S33)</f>
        <v>0</v>
      </c>
      <c r="T34" s="30">
        <f>SUM(T9:T33)</f>
        <v>0</v>
      </c>
    </row>
    <row r="35" spans="2:21" ht="15" hidden="1" thickBot="1" x14ac:dyDescent="0.3">
      <c r="P35" s="39" t="s">
        <v>15</v>
      </c>
      <c r="Q35" s="39" t="s">
        <v>17</v>
      </c>
      <c r="R35" s="39" t="s">
        <v>3</v>
      </c>
    </row>
    <row r="36" spans="2:21" ht="15" hidden="1" thickBot="1" x14ac:dyDescent="0.3">
      <c r="P36" s="41">
        <f>SUM(U9:U33)</f>
        <v>0</v>
      </c>
      <c r="Q36" s="42" t="e">
        <f>IF(S34/P36&lt;1.5, "Low",IF(S34/P36&gt;2.41, "High", "Medium"))</f>
        <v>#DIV/0!</v>
      </c>
      <c r="R36" s="43" t="e">
        <f>IF(T34/P36&lt;1.5, "Low",IF(T34/P36&gt;2.41, "High", "Moderate"))</f>
        <v>#DIV/0!</v>
      </c>
    </row>
    <row r="37" spans="2:21" hidden="1" x14ac:dyDescent="0.25"/>
    <row r="38" spans="2:21" hidden="1" x14ac:dyDescent="0.25">
      <c r="Q38" s="256"/>
      <c r="R38" s="256"/>
    </row>
    <row r="39" spans="2:21" hidden="1" x14ac:dyDescent="0.25">
      <c r="P39" s="45" t="s">
        <v>19</v>
      </c>
      <c r="Q39" s="256">
        <f>COUNTIF(H9:H33, "No")</f>
        <v>0</v>
      </c>
      <c r="R39" s="256">
        <f>COUNTIF(P10:P33, "Low")</f>
        <v>0</v>
      </c>
    </row>
    <row r="40" spans="2:21" hidden="1" x14ac:dyDescent="0.25">
      <c r="P40" s="45" t="s">
        <v>20</v>
      </c>
      <c r="Q40" s="256">
        <f>COUNTIF(H9:H33, "Partial")</f>
        <v>0</v>
      </c>
      <c r="R40" s="256">
        <f>COUNTIF(P10:P33, "Moderate")</f>
        <v>0</v>
      </c>
    </row>
    <row r="41" spans="2:21" hidden="1" x14ac:dyDescent="0.25">
      <c r="P41" s="45" t="s">
        <v>18</v>
      </c>
      <c r="Q41" s="256">
        <f>COUNTIF(H9:H33, "Yes")</f>
        <v>0</v>
      </c>
      <c r="R41" s="256">
        <f>COUNTIF(P10:P33, "High")</f>
        <v>0</v>
      </c>
    </row>
    <row r="42" spans="2:21" hidden="1" x14ac:dyDescent="0.25">
      <c r="Q42" s="256"/>
      <c r="R42" s="256"/>
    </row>
    <row r="43" spans="2:21" ht="15" hidden="1" thickBot="1" x14ac:dyDescent="0.3"/>
    <row r="44" spans="2:21" x14ac:dyDescent="0.25">
      <c r="B44" s="411" t="s">
        <v>959</v>
      </c>
      <c r="C44" s="412"/>
      <c r="D44" s="412"/>
      <c r="E44" s="412"/>
      <c r="F44" s="413"/>
    </row>
    <row r="45" spans="2:21" ht="15" thickBot="1" x14ac:dyDescent="0.3">
      <c r="B45" s="414"/>
      <c r="C45" s="415"/>
      <c r="D45" s="415"/>
      <c r="E45" s="415"/>
      <c r="F45" s="416"/>
    </row>
    <row r="52" spans="3:29" ht="19.45" customHeight="1" x14ac:dyDescent="0.25"/>
    <row r="53" spans="3:29" ht="19.45" customHeight="1" x14ac:dyDescent="0.25"/>
    <row r="55" spans="3:29" ht="35.299999999999997" customHeight="1" x14ac:dyDescent="0.25">
      <c r="C55" s="46"/>
      <c r="Z55" s="82"/>
      <c r="AA55" s="82"/>
    </row>
    <row r="56" spans="3:29" x14ac:dyDescent="0.25">
      <c r="Z56" s="80"/>
      <c r="AA56" s="80"/>
      <c r="AC56" s="30"/>
    </row>
    <row r="60" spans="3:29" x14ac:dyDescent="0.25">
      <c r="E60" s="563"/>
      <c r="G60" s="563"/>
      <c r="P60" s="563"/>
      <c r="Q60" s="563"/>
    </row>
    <row r="61" spans="3:29" x14ac:dyDescent="0.25">
      <c r="E61" s="563"/>
      <c r="G61" s="563"/>
      <c r="P61" s="563"/>
      <c r="Q61" s="563"/>
    </row>
    <row r="63" spans="3:29" x14ac:dyDescent="0.25">
      <c r="E63" s="563"/>
      <c r="G63" s="563"/>
      <c r="P63" s="563"/>
      <c r="Q63" s="563"/>
    </row>
    <row r="64" spans="3:29" x14ac:dyDescent="0.25">
      <c r="E64" s="563"/>
      <c r="G64" s="563"/>
      <c r="P64" s="563"/>
      <c r="Q64" s="563"/>
    </row>
    <row r="65" spans="5:17" x14ac:dyDescent="0.25">
      <c r="E65" s="563"/>
      <c r="G65" s="563"/>
      <c r="P65" s="563"/>
      <c r="Q65" s="563"/>
    </row>
    <row r="66" spans="5:17" x14ac:dyDescent="0.25">
      <c r="E66" s="563"/>
      <c r="G66" s="563"/>
      <c r="P66" s="563"/>
      <c r="Q66" s="563"/>
    </row>
    <row r="78" spans="5:17" x14ac:dyDescent="0.25">
      <c r="E78" s="563"/>
      <c r="G78" s="563"/>
      <c r="P78" s="563"/>
      <c r="Q78" s="563"/>
    </row>
    <row r="79" spans="5:17" x14ac:dyDescent="0.25">
      <c r="E79" s="563"/>
      <c r="G79" s="563"/>
      <c r="P79" s="563"/>
      <c r="Q79" s="563"/>
    </row>
    <row r="80" spans="5:17" x14ac:dyDescent="0.25">
      <c r="E80" s="563"/>
      <c r="G80" s="563"/>
      <c r="P80" s="563"/>
      <c r="Q80" s="563"/>
    </row>
    <row r="81" spans="5:17" x14ac:dyDescent="0.25">
      <c r="E81" s="563"/>
      <c r="G81" s="563"/>
      <c r="P81" s="563"/>
      <c r="Q81" s="563"/>
    </row>
    <row r="85" spans="5:17" x14ac:dyDescent="0.25">
      <c r="E85" s="563"/>
      <c r="G85" s="563"/>
      <c r="P85" s="563"/>
      <c r="Q85" s="563"/>
    </row>
    <row r="86" spans="5:17" x14ac:dyDescent="0.25">
      <c r="E86" s="563"/>
      <c r="G86" s="563"/>
      <c r="P86" s="563"/>
      <c r="Q86" s="563"/>
    </row>
    <row r="87" spans="5:17" x14ac:dyDescent="0.25">
      <c r="E87" s="563"/>
      <c r="G87" s="563"/>
      <c r="P87" s="563"/>
      <c r="Q87" s="563"/>
    </row>
    <row r="88" spans="5:17" x14ac:dyDescent="0.25">
      <c r="E88" s="563"/>
      <c r="G88" s="563"/>
      <c r="P88" s="563"/>
      <c r="Q88" s="563"/>
    </row>
    <row r="89" spans="5:17" x14ac:dyDescent="0.25">
      <c r="E89" s="563"/>
      <c r="G89" s="563"/>
      <c r="P89" s="563"/>
      <c r="Q89" s="563"/>
    </row>
    <row r="91" spans="5:17" x14ac:dyDescent="0.25">
      <c r="E91" s="563"/>
      <c r="G91" s="563"/>
      <c r="P91" s="563"/>
      <c r="Q91" s="563"/>
    </row>
    <row r="92" spans="5:17" x14ac:dyDescent="0.25">
      <c r="E92" s="563"/>
      <c r="G92" s="563"/>
      <c r="P92" s="563"/>
      <c r="Q92" s="563"/>
    </row>
    <row r="93" spans="5:17" x14ac:dyDescent="0.25">
      <c r="E93" s="563"/>
      <c r="G93" s="563"/>
      <c r="P93" s="563"/>
      <c r="Q93" s="563"/>
    </row>
    <row r="94" spans="5:17" x14ac:dyDescent="0.25">
      <c r="E94" s="563"/>
      <c r="G94" s="563"/>
      <c r="P94" s="563"/>
      <c r="Q94" s="563"/>
    </row>
    <row r="95" spans="5:17" x14ac:dyDescent="0.25">
      <c r="E95" s="563"/>
      <c r="G95" s="563"/>
      <c r="P95" s="563"/>
      <c r="Q95" s="563"/>
    </row>
    <row r="96" spans="5:17" x14ac:dyDescent="0.25">
      <c r="E96" s="563"/>
      <c r="G96" s="563"/>
      <c r="P96" s="563"/>
      <c r="Q96" s="563"/>
    </row>
    <row r="97" spans="5:17" x14ac:dyDescent="0.25">
      <c r="E97" s="563"/>
      <c r="G97" s="563"/>
      <c r="P97" s="563"/>
      <c r="Q97" s="563"/>
    </row>
    <row r="98" spans="5:17" x14ac:dyDescent="0.25">
      <c r="E98" s="563"/>
      <c r="G98" s="563"/>
      <c r="P98" s="563"/>
      <c r="Q98" s="563"/>
    </row>
    <row r="99" spans="5:17" x14ac:dyDescent="0.25">
      <c r="E99" s="563"/>
      <c r="G99" s="563"/>
      <c r="P99" s="563"/>
      <c r="Q99" s="563"/>
    </row>
    <row r="102" spans="5:17" x14ac:dyDescent="0.25">
      <c r="E102" s="563"/>
      <c r="G102" s="563"/>
      <c r="P102" s="563"/>
      <c r="Q102" s="563"/>
    </row>
    <row r="103" spans="5:17" x14ac:dyDescent="0.25">
      <c r="E103" s="563"/>
      <c r="G103" s="563"/>
      <c r="P103" s="563"/>
      <c r="Q103" s="563"/>
    </row>
    <row r="106" spans="5:17" x14ac:dyDescent="0.25">
      <c r="E106" s="563"/>
      <c r="G106" s="563"/>
      <c r="P106" s="563"/>
      <c r="Q106" s="563"/>
    </row>
    <row r="107" spans="5:17" x14ac:dyDescent="0.25">
      <c r="E107" s="563"/>
      <c r="G107" s="563"/>
      <c r="P107" s="563"/>
      <c r="Q107" s="563"/>
    </row>
    <row r="108" spans="5:17" x14ac:dyDescent="0.25">
      <c r="E108" s="563"/>
      <c r="G108" s="563"/>
      <c r="P108" s="563"/>
      <c r="Q108" s="563"/>
    </row>
    <row r="109" spans="5:17" x14ac:dyDescent="0.25">
      <c r="E109" s="563"/>
      <c r="G109" s="563"/>
      <c r="P109" s="563"/>
      <c r="Q109" s="563"/>
    </row>
    <row r="110" spans="5:17" x14ac:dyDescent="0.25">
      <c r="E110" s="563"/>
      <c r="G110" s="563"/>
      <c r="P110" s="563"/>
      <c r="Q110" s="563"/>
    </row>
    <row r="111" spans="5:17" x14ac:dyDescent="0.25">
      <c r="E111" s="563"/>
      <c r="G111" s="563"/>
      <c r="P111" s="563"/>
      <c r="Q111" s="563"/>
    </row>
    <row r="120" spans="5:17" x14ac:dyDescent="0.25">
      <c r="E120" s="563"/>
      <c r="G120" s="563"/>
      <c r="P120" s="563"/>
      <c r="Q120" s="563"/>
    </row>
    <row r="121" spans="5:17" x14ac:dyDescent="0.25">
      <c r="E121" s="563"/>
      <c r="G121" s="563"/>
      <c r="P121" s="563"/>
      <c r="Q121" s="563"/>
    </row>
    <row r="130" spans="5:17" x14ac:dyDescent="0.25">
      <c r="E130" s="563"/>
      <c r="G130" s="563"/>
      <c r="P130" s="563"/>
      <c r="Q130" s="563"/>
    </row>
    <row r="131" spans="5:17" x14ac:dyDescent="0.25">
      <c r="E131" s="563"/>
      <c r="G131" s="563"/>
      <c r="P131" s="563"/>
      <c r="Q131" s="563"/>
    </row>
    <row r="141" spans="5:17" x14ac:dyDescent="0.25">
      <c r="E141" s="563"/>
      <c r="G141" s="563"/>
      <c r="P141" s="563"/>
      <c r="Q141" s="563"/>
    </row>
    <row r="142" spans="5:17" x14ac:dyDescent="0.25">
      <c r="E142" s="563"/>
      <c r="G142" s="563"/>
      <c r="P142" s="563"/>
      <c r="Q142" s="563"/>
    </row>
  </sheetData>
  <sheetProtection password="A41C" sheet="1" objects="1" scenarios="1"/>
  <customSheetViews>
    <customSheetView guid="{4D29B127-89DB-4203-8E0C-63913F980539}" scale="75" showPageBreaks="1" showGridLines="0" printArea="1" hiddenRows="1" hiddenColumns="1" topLeftCell="J3">
      <selection activeCell="M5" sqref="M5"/>
      <colBreaks count="1" manualBreakCount="1">
        <brk id="12" max="1048575" man="1"/>
      </colBreaks>
      <pageMargins left="0" right="0" top="1" bottom="1" header="0.5" footer="0.5"/>
      <pageSetup paperSize="5" scale="35" pageOrder="overThenDown" orientation="landscape" r:id="rId1"/>
      <headerFooter scaleWithDoc="0" alignWithMargins="0">
        <oddHeader>&amp;CTO1-D035_Risk Assessment Framework</oddHeader>
        <oddFooter>&amp;L&amp;A
05/24/2011&amp;C&amp;P of &amp;N&amp;R&amp;G</oddFooter>
      </headerFooter>
    </customSheetView>
  </customSheetViews>
  <mergeCells count="74">
    <mergeCell ref="R4:U4"/>
    <mergeCell ref="B6:U6"/>
    <mergeCell ref="Q60:Q61"/>
    <mergeCell ref="Q78:Q81"/>
    <mergeCell ref="Q63:Q64"/>
    <mergeCell ref="Q65:Q66"/>
    <mergeCell ref="G60:G61"/>
    <mergeCell ref="P65:P66"/>
    <mergeCell ref="P63:P64"/>
    <mergeCell ref="P60:P61"/>
    <mergeCell ref="P78:P81"/>
    <mergeCell ref="E60:E61"/>
    <mergeCell ref="E65:E66"/>
    <mergeCell ref="G65:G66"/>
    <mergeCell ref="B29:B31"/>
    <mergeCell ref="P141:P142"/>
    <mergeCell ref="P130:P131"/>
    <mergeCell ref="P120:P121"/>
    <mergeCell ref="P110:P111"/>
    <mergeCell ref="E63:E64"/>
    <mergeCell ref="G63:G64"/>
    <mergeCell ref="E78:E81"/>
    <mergeCell ref="E108:E109"/>
    <mergeCell ref="E106:E107"/>
    <mergeCell ref="G102:G103"/>
    <mergeCell ref="E102:E103"/>
    <mergeCell ref="E93:E94"/>
    <mergeCell ref="E130:E131"/>
    <mergeCell ref="E141:E142"/>
    <mergeCell ref="G141:G142"/>
    <mergeCell ref="G130:G131"/>
    <mergeCell ref="Q141:Q142"/>
    <mergeCell ref="Q130:Q131"/>
    <mergeCell ref="Q110:Q111"/>
    <mergeCell ref="Q120:Q121"/>
    <mergeCell ref="Q102:Q103"/>
    <mergeCell ref="Q93:Q94"/>
    <mergeCell ref="G93:G94"/>
    <mergeCell ref="Q108:Q109"/>
    <mergeCell ref="P108:P109"/>
    <mergeCell ref="Q85:Q87"/>
    <mergeCell ref="Q88:Q89"/>
    <mergeCell ref="G85:G87"/>
    <mergeCell ref="Q95:Q99"/>
    <mergeCell ref="Q91:Q92"/>
    <mergeCell ref="P91:P92"/>
    <mergeCell ref="G91:G92"/>
    <mergeCell ref="Q106:Q107"/>
    <mergeCell ref="G108:G109"/>
    <mergeCell ref="G106:G107"/>
    <mergeCell ref="P106:P107"/>
    <mergeCell ref="P102:P103"/>
    <mergeCell ref="E120:E121"/>
    <mergeCell ref="E110:E111"/>
    <mergeCell ref="G110:G111"/>
    <mergeCell ref="G120:G121"/>
    <mergeCell ref="E95:E99"/>
    <mergeCell ref="G95:G99"/>
    <mergeCell ref="E85:E87"/>
    <mergeCell ref="P95:P99"/>
    <mergeCell ref="P93:P94"/>
    <mergeCell ref="G78:G81"/>
    <mergeCell ref="G88:G89"/>
    <mergeCell ref="E88:E89"/>
    <mergeCell ref="P85:P87"/>
    <mergeCell ref="P88:P89"/>
    <mergeCell ref="E91:E92"/>
    <mergeCell ref="B2:G2"/>
    <mergeCell ref="B44:F45"/>
    <mergeCell ref="B10:B12"/>
    <mergeCell ref="B14:B15"/>
    <mergeCell ref="B21:B22"/>
    <mergeCell ref="B26:B27"/>
    <mergeCell ref="B4:P4"/>
  </mergeCells>
  <phoneticPr fontId="0" type="noConversion"/>
  <conditionalFormatting sqref="H12 H15 H19 H21 H24 H27 H33">
    <cfRule type="containsText" dxfId="1082" priority="1005" operator="containsText" text="N/A">
      <formula>NOT(ISERROR(SEARCH("N/A",H12)))</formula>
    </cfRule>
    <cfRule type="containsText" dxfId="1081" priority="1006" operator="containsText" text="No">
      <formula>NOT(ISERROR(SEARCH("No",H12)))</formula>
    </cfRule>
    <cfRule type="containsText" dxfId="1080" priority="1007" operator="containsText" text="Partial">
      <formula>NOT(ISERROR(SEARCH("Partial",H12)))</formula>
    </cfRule>
    <cfRule type="containsText" dxfId="1079" priority="1008" operator="containsText" text="Yes">
      <formula>NOT(ISERROR(SEARCH("Yes",H12)))</formula>
    </cfRule>
  </conditionalFormatting>
  <conditionalFormatting sqref="H26">
    <cfRule type="containsText" dxfId="1078" priority="941" operator="containsText" text="N/A">
      <formula>NOT(ISERROR(SEARCH("N/A",H26)))</formula>
    </cfRule>
    <cfRule type="containsText" dxfId="1077" priority="942" operator="containsText" text="No">
      <formula>NOT(ISERROR(SEARCH("No",H26)))</formula>
    </cfRule>
    <cfRule type="containsText" dxfId="1076" priority="943" operator="containsText" text="Partial">
      <formula>NOT(ISERROR(SEARCH("Partial",H26)))</formula>
    </cfRule>
    <cfRule type="containsText" dxfId="1075" priority="944" operator="containsText" text="Yes">
      <formula>NOT(ISERROR(SEARCH("Yes",H26)))</formula>
    </cfRule>
  </conditionalFormatting>
  <conditionalFormatting sqref="H11">
    <cfRule type="containsText" dxfId="1074" priority="853" operator="containsText" text="N/A">
      <formula>NOT(ISERROR(SEARCH("N/A",H11)))</formula>
    </cfRule>
    <cfRule type="containsText" dxfId="1073" priority="854" operator="containsText" text="No">
      <formula>NOT(ISERROR(SEARCH("No",H11)))</formula>
    </cfRule>
    <cfRule type="containsText" dxfId="1072" priority="855" operator="containsText" text="Partial">
      <formula>NOT(ISERROR(SEARCH("Partial",H11)))</formula>
    </cfRule>
    <cfRule type="containsText" dxfId="1071" priority="856" operator="containsText" text="Yes">
      <formula>NOT(ISERROR(SEARCH("Yes",H11)))</formula>
    </cfRule>
  </conditionalFormatting>
  <conditionalFormatting sqref="H10">
    <cfRule type="containsText" dxfId="1070" priority="845" operator="containsText" text="N/A">
      <formula>NOT(ISERROR(SEARCH("N/A",H10)))</formula>
    </cfRule>
    <cfRule type="containsText" dxfId="1069" priority="846" operator="containsText" text="No">
      <formula>NOT(ISERROR(SEARCH("No",H10)))</formula>
    </cfRule>
    <cfRule type="containsText" dxfId="1068" priority="847" operator="containsText" text="Partial">
      <formula>NOT(ISERROR(SEARCH("Partial",H10)))</formula>
    </cfRule>
    <cfRule type="containsText" dxfId="1067" priority="848" operator="containsText" text="Yes">
      <formula>NOT(ISERROR(SEARCH("Yes",H10)))</formula>
    </cfRule>
  </conditionalFormatting>
  <conditionalFormatting sqref="H17">
    <cfRule type="containsText" dxfId="1066" priority="741" operator="containsText" text="N/A">
      <formula>NOT(ISERROR(SEARCH("N/A",H17)))</formula>
    </cfRule>
    <cfRule type="containsText" dxfId="1065" priority="742" operator="containsText" text="No">
      <formula>NOT(ISERROR(SEARCH("No",H17)))</formula>
    </cfRule>
    <cfRule type="containsText" dxfId="1064" priority="743" operator="containsText" text="Partial">
      <formula>NOT(ISERROR(SEARCH("Partial",H17)))</formula>
    </cfRule>
    <cfRule type="containsText" dxfId="1063" priority="744" operator="containsText" text="Yes">
      <formula>NOT(ISERROR(SEARCH("Yes",H17)))</formula>
    </cfRule>
  </conditionalFormatting>
  <conditionalFormatting sqref="H14">
    <cfRule type="containsText" dxfId="1062" priority="681" operator="containsText" text="N/A">
      <formula>NOT(ISERROR(SEARCH("N/A",H14)))</formula>
    </cfRule>
    <cfRule type="containsText" dxfId="1061" priority="682" operator="containsText" text="No">
      <formula>NOT(ISERROR(SEARCH("No",H14)))</formula>
    </cfRule>
    <cfRule type="containsText" dxfId="1060" priority="683" operator="containsText" text="Partial">
      <formula>NOT(ISERROR(SEARCH("Partial",H14)))</formula>
    </cfRule>
    <cfRule type="containsText" dxfId="1059" priority="684" operator="containsText" text="Yes">
      <formula>NOT(ISERROR(SEARCH("Yes",H14)))</formula>
    </cfRule>
  </conditionalFormatting>
  <conditionalFormatting sqref="Z56:AA56">
    <cfRule type="containsText" dxfId="1058" priority="655" stopIfTrue="1" operator="containsText" text="Moderate">
      <formula>NOT(ISERROR(SEARCH("Moderate",Z56)))</formula>
    </cfRule>
    <cfRule type="containsErrors" dxfId="1057" priority="662">
      <formula>ISERROR(Z56)</formula>
    </cfRule>
    <cfRule type="containsText" dxfId="1056" priority="663" operator="containsText" text="Low">
      <formula>NOT(ISERROR(SEARCH("Low",Z56)))</formula>
    </cfRule>
    <cfRule type="containsText" dxfId="1055" priority="664" operator="containsText" text="Medium">
      <formula>NOT(ISERROR(SEARCH("Medium",Z56)))</formula>
    </cfRule>
    <cfRule type="containsText" dxfId="1054" priority="665" operator="containsText" text="High">
      <formula>NOT(ISERROR(SEARCH("High",Z56)))</formula>
    </cfRule>
  </conditionalFormatting>
  <conditionalFormatting sqref="Z56:AA56">
    <cfRule type="colorScale" priority="661">
      <colorScale>
        <cfvo type="num" val="1"/>
        <cfvo type="percent" val="50"/>
        <cfvo type="num" val="3"/>
        <color rgb="FF00B050"/>
        <color rgb="FFFFFF00"/>
        <color rgb="FFFF0000"/>
      </colorScale>
    </cfRule>
  </conditionalFormatting>
  <conditionalFormatting sqref="Z56:AA56">
    <cfRule type="colorScale" priority="660">
      <colorScale>
        <cfvo type="num" val="1"/>
        <cfvo type="percent" val="50"/>
        <cfvo type="num" val="3"/>
        <color rgb="FF00B050"/>
        <color rgb="FFFFFF00"/>
        <color rgb="FFFF0000"/>
      </colorScale>
    </cfRule>
  </conditionalFormatting>
  <conditionalFormatting sqref="Z56:AA56">
    <cfRule type="colorScale" priority="659">
      <colorScale>
        <cfvo type="num" val="1"/>
        <cfvo type="percent" val="50"/>
        <cfvo type="num" val="3"/>
        <color rgb="FF00B050"/>
        <color rgb="FFFFFF00"/>
        <color rgb="FFFF0000"/>
      </colorScale>
    </cfRule>
  </conditionalFormatting>
  <conditionalFormatting sqref="Z56:AA56">
    <cfRule type="colorScale" priority="658">
      <colorScale>
        <cfvo type="num" val="0"/>
        <cfvo type="percent" val="50"/>
        <cfvo type="num" val="3"/>
        <color rgb="FF00B050"/>
        <color rgb="FFFFFF00"/>
        <color rgb="FFFF0000"/>
      </colorScale>
    </cfRule>
  </conditionalFormatting>
  <conditionalFormatting sqref="Z56:AA56">
    <cfRule type="colorScale" priority="657">
      <colorScale>
        <cfvo type="num" val="1"/>
        <cfvo type="percent" val="50"/>
        <cfvo type="num" val="3"/>
        <color rgb="FF00B050"/>
        <color rgb="FFFFFF00"/>
        <color rgb="FFFF0000"/>
      </colorScale>
    </cfRule>
  </conditionalFormatting>
  <conditionalFormatting sqref="Z56:AA56">
    <cfRule type="colorScale" priority="656">
      <colorScale>
        <cfvo type="num" val="0"/>
        <cfvo type="percent" val="50"/>
        <cfvo type="num" val="3"/>
        <color rgb="FF00B050"/>
        <color rgb="FFFFFF00"/>
        <color rgb="FFFF0000"/>
      </colorScale>
    </cfRule>
  </conditionalFormatting>
  <conditionalFormatting sqref="H22">
    <cfRule type="containsText" dxfId="1053" priority="610" operator="containsText" text="N/A">
      <formula>NOT(ISERROR(SEARCH("N/A",H22)))</formula>
    </cfRule>
    <cfRule type="containsText" dxfId="1052" priority="611" operator="containsText" text="No">
      <formula>NOT(ISERROR(SEARCH("No",H22)))</formula>
    </cfRule>
    <cfRule type="containsText" dxfId="1051" priority="612" operator="containsText" text="Partial">
      <formula>NOT(ISERROR(SEARCH("Partial",H22)))</formula>
    </cfRule>
    <cfRule type="containsText" dxfId="1050" priority="613" operator="containsText" text="Yes">
      <formula>NOT(ISERROR(SEARCH("Yes",H22)))</formula>
    </cfRule>
  </conditionalFormatting>
  <conditionalFormatting sqref="Q36">
    <cfRule type="containsErrors" dxfId="1049" priority="606">
      <formula>ISERROR(Q36)</formula>
    </cfRule>
    <cfRule type="containsText" dxfId="1048" priority="607" operator="containsText" text="Low">
      <formula>NOT(ISERROR(SEARCH("Low",Q36)))</formula>
    </cfRule>
    <cfRule type="containsText" dxfId="1047" priority="608" operator="containsText" text="Medium">
      <formula>NOT(ISERROR(SEARCH("Medium",Q36)))</formula>
    </cfRule>
    <cfRule type="containsText" dxfId="1046" priority="609" operator="containsText" text="High">
      <formula>NOT(ISERROR(SEARCH("High",Q36)))</formula>
    </cfRule>
  </conditionalFormatting>
  <conditionalFormatting sqref="Q36">
    <cfRule type="colorScale" priority="605">
      <colorScale>
        <cfvo type="num" val="1"/>
        <cfvo type="percent" val="50"/>
        <cfvo type="num" val="3"/>
        <color rgb="FF00B050"/>
        <color rgb="FFFFFF00"/>
        <color rgb="FFFF0000"/>
      </colorScale>
    </cfRule>
  </conditionalFormatting>
  <conditionalFormatting sqref="Q36">
    <cfRule type="colorScale" priority="604">
      <colorScale>
        <cfvo type="num" val="1"/>
        <cfvo type="percent" val="50"/>
        <cfvo type="num" val="3"/>
        <color rgb="FF00B050"/>
        <color rgb="FFFFFF00"/>
        <color rgb="FFFF0000"/>
      </colorScale>
    </cfRule>
  </conditionalFormatting>
  <conditionalFormatting sqref="Q36">
    <cfRule type="colorScale" priority="603">
      <colorScale>
        <cfvo type="num" val="1"/>
        <cfvo type="percent" val="50"/>
        <cfvo type="num" val="3"/>
        <color rgb="FF00B050"/>
        <color rgb="FFFFFF00"/>
        <color rgb="FFFF0000"/>
      </colorScale>
    </cfRule>
  </conditionalFormatting>
  <conditionalFormatting sqref="Q36">
    <cfRule type="colorScale" priority="602">
      <colorScale>
        <cfvo type="num" val="1"/>
        <cfvo type="percent" val="50"/>
        <cfvo type="num" val="3"/>
        <color rgb="FF00B050"/>
        <color rgb="FFFFFF00"/>
        <color rgb="FFFF0000"/>
      </colorScale>
    </cfRule>
  </conditionalFormatting>
  <conditionalFormatting sqref="R36">
    <cfRule type="containsText" dxfId="1045" priority="591" stopIfTrue="1" operator="containsText" text="Moderate">
      <formula>NOT(ISERROR(SEARCH("Moderate",R36)))</formula>
    </cfRule>
    <cfRule type="containsErrors" dxfId="1044" priority="598">
      <formula>ISERROR(R36)</formula>
    </cfRule>
    <cfRule type="containsText" dxfId="1043" priority="599" operator="containsText" text="Low">
      <formula>NOT(ISERROR(SEARCH("Low",R36)))</formula>
    </cfRule>
    <cfRule type="containsText" dxfId="1042" priority="600" operator="containsText" text="Medium">
      <formula>NOT(ISERROR(SEARCH("Medium",R36)))</formula>
    </cfRule>
    <cfRule type="containsText" dxfId="1041" priority="601" operator="containsText" text="High">
      <formula>NOT(ISERROR(SEARCH("High",R36)))</formula>
    </cfRule>
  </conditionalFormatting>
  <conditionalFormatting sqref="R36">
    <cfRule type="colorScale" priority="597">
      <colorScale>
        <cfvo type="num" val="1"/>
        <cfvo type="percent" val="50"/>
        <cfvo type="num" val="3"/>
        <color rgb="FF00B050"/>
        <color rgb="FFFFFF00"/>
        <color rgb="FFFF0000"/>
      </colorScale>
    </cfRule>
  </conditionalFormatting>
  <conditionalFormatting sqref="R36">
    <cfRule type="colorScale" priority="596">
      <colorScale>
        <cfvo type="num" val="1"/>
        <cfvo type="percent" val="50"/>
        <cfvo type="num" val="3"/>
        <color rgb="FF00B050"/>
        <color rgb="FFFFFF00"/>
        <color rgb="FFFF0000"/>
      </colorScale>
    </cfRule>
  </conditionalFormatting>
  <conditionalFormatting sqref="R36">
    <cfRule type="colorScale" priority="595">
      <colorScale>
        <cfvo type="num" val="1"/>
        <cfvo type="percent" val="50"/>
        <cfvo type="num" val="3"/>
        <color rgb="FF00B050"/>
        <color rgb="FFFFFF00"/>
        <color rgb="FFFF0000"/>
      </colorScale>
    </cfRule>
  </conditionalFormatting>
  <conditionalFormatting sqref="R36">
    <cfRule type="colorScale" priority="594">
      <colorScale>
        <cfvo type="num" val="0"/>
        <cfvo type="percent" val="50"/>
        <cfvo type="num" val="3"/>
        <color rgb="FF00B050"/>
        <color rgb="FFFFFF00"/>
        <color rgb="FFFF0000"/>
      </colorScale>
    </cfRule>
  </conditionalFormatting>
  <conditionalFormatting sqref="R36">
    <cfRule type="colorScale" priority="593">
      <colorScale>
        <cfvo type="num" val="1"/>
        <cfvo type="percent" val="50"/>
        <cfvo type="num" val="3"/>
        <color rgb="FF00B050"/>
        <color rgb="FFFFFF00"/>
        <color rgb="FFFF0000"/>
      </colorScale>
    </cfRule>
  </conditionalFormatting>
  <conditionalFormatting sqref="R36">
    <cfRule type="colorScale" priority="592">
      <colorScale>
        <cfvo type="num" val="0"/>
        <cfvo type="percent" val="50"/>
        <cfvo type="num" val="3"/>
        <color rgb="FF00B050"/>
        <color rgb="FFFFFF00"/>
        <color rgb="FFFF0000"/>
      </colorScale>
    </cfRule>
  </conditionalFormatting>
  <conditionalFormatting sqref="P33 P26:P27 P24 P17 P14:P15 P10:P12 P19 P21:P22">
    <cfRule type="containsText" dxfId="1040" priority="139" operator="containsText" text="N/A">
      <formula>NOT(ISERROR(SEARCH("N/A",P10)))</formula>
    </cfRule>
    <cfRule type="containsText" dxfId="1039" priority="140" operator="containsText" text="High">
      <formula>NOT(ISERROR(SEARCH("High",P10)))</formula>
    </cfRule>
    <cfRule type="containsText" dxfId="1038" priority="141" operator="containsText" text="Medium">
      <formula>NOT(ISERROR(SEARCH("Medium",P10)))</formula>
    </cfRule>
    <cfRule type="containsText" dxfId="1037" priority="142" operator="containsText" text="Low">
      <formula>NOT(ISERROR(SEARCH("Low",P10)))</formula>
    </cfRule>
  </conditionalFormatting>
  <conditionalFormatting sqref="P33 P26:P27 P24 P17 P14:P15">
    <cfRule type="containsText" dxfId="1036" priority="143" operator="containsText" text="N/A">
      <formula>NOT(ISERROR(SEARCH("N/A",P14)))</formula>
    </cfRule>
    <cfRule type="containsText" dxfId="1035" priority="144" operator="containsText" text="High">
      <formula>NOT(ISERROR(SEARCH("High",P14)))</formula>
    </cfRule>
    <cfRule type="containsText" dxfId="1034" priority="145" operator="containsText" text="Medium">
      <formula>NOT(ISERROR(SEARCH("Medium",P14)))</formula>
    </cfRule>
    <cfRule type="containsText" dxfId="1033" priority="146" operator="containsText" text="Low">
      <formula>NOT(ISERROR(SEARCH("Low",P14)))</formula>
    </cfRule>
  </conditionalFormatting>
  <conditionalFormatting sqref="K9:K10">
    <cfRule type="containsText" dxfId="1032" priority="136" operator="containsText" text="H">
      <formula>NOT(ISERROR(SEARCH("H",K9)))</formula>
    </cfRule>
    <cfRule type="containsText" dxfId="1031" priority="137" operator="containsText" text="M">
      <formula>NOT(ISERROR(SEARCH("M",K9)))</formula>
    </cfRule>
    <cfRule type="containsText" dxfId="1030" priority="138" operator="containsText" text="L">
      <formula>NOT(ISERROR(SEARCH("L",K9)))</formula>
    </cfRule>
  </conditionalFormatting>
  <conditionalFormatting sqref="N9:N10">
    <cfRule type="containsText" dxfId="1029" priority="133" operator="containsText" text="H">
      <formula>NOT(ISERROR(SEARCH("H",N9)))</formula>
    </cfRule>
    <cfRule type="containsText" dxfId="1028" priority="134" operator="containsText" text="M">
      <formula>NOT(ISERROR(SEARCH("M",N9)))</formula>
    </cfRule>
    <cfRule type="containsText" dxfId="1027" priority="135" operator="containsText" text="L">
      <formula>NOT(ISERROR(SEARCH("L",N9)))</formula>
    </cfRule>
  </conditionalFormatting>
  <conditionalFormatting sqref="N11">
    <cfRule type="containsText" dxfId="1026" priority="130" operator="containsText" text="H">
      <formula>NOT(ISERROR(SEARCH("H",N11)))</formula>
    </cfRule>
    <cfRule type="containsText" dxfId="1025" priority="131" operator="containsText" text="M">
      <formula>NOT(ISERROR(SEARCH("M",N11)))</formula>
    </cfRule>
    <cfRule type="containsText" dxfId="1024" priority="132" operator="containsText" text="L">
      <formula>NOT(ISERROR(SEARCH("L",N11)))</formula>
    </cfRule>
  </conditionalFormatting>
  <conditionalFormatting sqref="N12">
    <cfRule type="containsText" dxfId="1023" priority="127" operator="containsText" text="H">
      <formula>NOT(ISERROR(SEARCH("H",N12)))</formula>
    </cfRule>
    <cfRule type="containsText" dxfId="1022" priority="128" operator="containsText" text="M">
      <formula>NOT(ISERROR(SEARCH("M",N12)))</formula>
    </cfRule>
    <cfRule type="containsText" dxfId="1021" priority="129" operator="containsText" text="L">
      <formula>NOT(ISERROR(SEARCH("L",N12)))</formula>
    </cfRule>
  </conditionalFormatting>
  <conditionalFormatting sqref="N14">
    <cfRule type="containsText" dxfId="1020" priority="124" operator="containsText" text="H">
      <formula>NOT(ISERROR(SEARCH("H",N14)))</formula>
    </cfRule>
    <cfRule type="containsText" dxfId="1019" priority="125" operator="containsText" text="M">
      <formula>NOT(ISERROR(SEARCH("M",N14)))</formula>
    </cfRule>
    <cfRule type="containsText" dxfId="1018" priority="126" operator="containsText" text="L">
      <formula>NOT(ISERROR(SEARCH("L",N14)))</formula>
    </cfRule>
  </conditionalFormatting>
  <conditionalFormatting sqref="N15">
    <cfRule type="containsText" dxfId="1017" priority="121" operator="containsText" text="H">
      <formula>NOT(ISERROR(SEARCH("H",N15)))</formula>
    </cfRule>
    <cfRule type="containsText" dxfId="1016" priority="122" operator="containsText" text="M">
      <formula>NOT(ISERROR(SEARCH("M",N15)))</formula>
    </cfRule>
    <cfRule type="containsText" dxfId="1015" priority="123" operator="containsText" text="L">
      <formula>NOT(ISERROR(SEARCH("L",N15)))</formula>
    </cfRule>
  </conditionalFormatting>
  <conditionalFormatting sqref="N17">
    <cfRule type="containsText" dxfId="1014" priority="118" operator="containsText" text="H">
      <formula>NOT(ISERROR(SEARCH("H",N17)))</formula>
    </cfRule>
    <cfRule type="containsText" dxfId="1013" priority="119" operator="containsText" text="M">
      <formula>NOT(ISERROR(SEARCH("M",N17)))</formula>
    </cfRule>
    <cfRule type="containsText" dxfId="1012" priority="120" operator="containsText" text="L">
      <formula>NOT(ISERROR(SEARCH("L",N17)))</formula>
    </cfRule>
  </conditionalFormatting>
  <conditionalFormatting sqref="N19">
    <cfRule type="containsText" dxfId="1011" priority="115" operator="containsText" text="H">
      <formula>NOT(ISERROR(SEARCH("H",N19)))</formula>
    </cfRule>
    <cfRule type="containsText" dxfId="1010" priority="116" operator="containsText" text="M">
      <formula>NOT(ISERROR(SEARCH("M",N19)))</formula>
    </cfRule>
    <cfRule type="containsText" dxfId="1009" priority="117" operator="containsText" text="L">
      <formula>NOT(ISERROR(SEARCH("L",N19)))</formula>
    </cfRule>
  </conditionalFormatting>
  <conditionalFormatting sqref="N21">
    <cfRule type="containsText" dxfId="1008" priority="112" operator="containsText" text="H">
      <formula>NOT(ISERROR(SEARCH("H",N21)))</formula>
    </cfRule>
    <cfRule type="containsText" dxfId="1007" priority="113" operator="containsText" text="M">
      <formula>NOT(ISERROR(SEARCH("M",N21)))</formula>
    </cfRule>
    <cfRule type="containsText" dxfId="1006" priority="114" operator="containsText" text="L">
      <formula>NOT(ISERROR(SEARCH("L",N21)))</formula>
    </cfRule>
  </conditionalFormatting>
  <conditionalFormatting sqref="N22">
    <cfRule type="containsText" dxfId="1005" priority="109" operator="containsText" text="H">
      <formula>NOT(ISERROR(SEARCH("H",N22)))</formula>
    </cfRule>
    <cfRule type="containsText" dxfId="1004" priority="110" operator="containsText" text="M">
      <formula>NOT(ISERROR(SEARCH("M",N22)))</formula>
    </cfRule>
    <cfRule type="containsText" dxfId="1003" priority="111" operator="containsText" text="L">
      <formula>NOT(ISERROR(SEARCH("L",N22)))</formula>
    </cfRule>
  </conditionalFormatting>
  <conditionalFormatting sqref="N24">
    <cfRule type="containsText" dxfId="1002" priority="106" operator="containsText" text="H">
      <formula>NOT(ISERROR(SEARCH("H",N24)))</formula>
    </cfRule>
    <cfRule type="containsText" dxfId="1001" priority="107" operator="containsText" text="M">
      <formula>NOT(ISERROR(SEARCH("M",N24)))</formula>
    </cfRule>
    <cfRule type="containsText" dxfId="1000" priority="108" operator="containsText" text="L">
      <formula>NOT(ISERROR(SEARCH("L",N24)))</formula>
    </cfRule>
  </conditionalFormatting>
  <conditionalFormatting sqref="N26">
    <cfRule type="containsText" dxfId="999" priority="103" operator="containsText" text="H">
      <formula>NOT(ISERROR(SEARCH("H",N26)))</formula>
    </cfRule>
    <cfRule type="containsText" dxfId="998" priority="104" operator="containsText" text="M">
      <formula>NOT(ISERROR(SEARCH("M",N26)))</formula>
    </cfRule>
    <cfRule type="containsText" dxfId="997" priority="105" operator="containsText" text="L">
      <formula>NOT(ISERROR(SEARCH("L",N26)))</formula>
    </cfRule>
  </conditionalFormatting>
  <conditionalFormatting sqref="N27">
    <cfRule type="containsText" dxfId="996" priority="100" operator="containsText" text="H">
      <formula>NOT(ISERROR(SEARCH("H",N27)))</formula>
    </cfRule>
    <cfRule type="containsText" dxfId="995" priority="101" operator="containsText" text="M">
      <formula>NOT(ISERROR(SEARCH("M",N27)))</formula>
    </cfRule>
    <cfRule type="containsText" dxfId="994" priority="102" operator="containsText" text="L">
      <formula>NOT(ISERROR(SEARCH("L",N27)))</formula>
    </cfRule>
  </conditionalFormatting>
  <conditionalFormatting sqref="N33">
    <cfRule type="containsText" dxfId="993" priority="88" operator="containsText" text="H">
      <formula>NOT(ISERROR(SEARCH("H",N33)))</formula>
    </cfRule>
    <cfRule type="containsText" dxfId="992" priority="89" operator="containsText" text="M">
      <formula>NOT(ISERROR(SEARCH("M",N33)))</formula>
    </cfRule>
    <cfRule type="containsText" dxfId="991" priority="90" operator="containsText" text="L">
      <formula>NOT(ISERROR(SEARCH("L",N33)))</formula>
    </cfRule>
  </conditionalFormatting>
  <conditionalFormatting sqref="K11">
    <cfRule type="containsText" dxfId="990" priority="85" operator="containsText" text="H">
      <formula>NOT(ISERROR(SEARCH("H",K11)))</formula>
    </cfRule>
    <cfRule type="containsText" dxfId="989" priority="86" operator="containsText" text="M">
      <formula>NOT(ISERROR(SEARCH("M",K11)))</formula>
    </cfRule>
    <cfRule type="containsText" dxfId="988" priority="87" operator="containsText" text="L">
      <formula>NOT(ISERROR(SEARCH("L",K11)))</formula>
    </cfRule>
  </conditionalFormatting>
  <conditionalFormatting sqref="K12">
    <cfRule type="containsText" dxfId="987" priority="82" operator="containsText" text="H">
      <formula>NOT(ISERROR(SEARCH("H",K12)))</formula>
    </cfRule>
    <cfRule type="containsText" dxfId="986" priority="83" operator="containsText" text="M">
      <formula>NOT(ISERROR(SEARCH("M",K12)))</formula>
    </cfRule>
    <cfRule type="containsText" dxfId="985" priority="84" operator="containsText" text="L">
      <formula>NOT(ISERROR(SEARCH("L",K12)))</formula>
    </cfRule>
  </conditionalFormatting>
  <conditionalFormatting sqref="K14">
    <cfRule type="containsText" dxfId="984" priority="79" operator="containsText" text="H">
      <formula>NOT(ISERROR(SEARCH("H",K14)))</formula>
    </cfRule>
    <cfRule type="containsText" dxfId="983" priority="80" operator="containsText" text="M">
      <formula>NOT(ISERROR(SEARCH("M",K14)))</formula>
    </cfRule>
    <cfRule type="containsText" dxfId="982" priority="81" operator="containsText" text="L">
      <formula>NOT(ISERROR(SEARCH("L",K14)))</formula>
    </cfRule>
  </conditionalFormatting>
  <conditionalFormatting sqref="K15">
    <cfRule type="containsText" dxfId="981" priority="76" operator="containsText" text="H">
      <formula>NOT(ISERROR(SEARCH("H",K15)))</formula>
    </cfRule>
    <cfRule type="containsText" dxfId="980" priority="77" operator="containsText" text="M">
      <formula>NOT(ISERROR(SEARCH("M",K15)))</formula>
    </cfRule>
    <cfRule type="containsText" dxfId="979" priority="78" operator="containsText" text="L">
      <formula>NOT(ISERROR(SEARCH("L",K15)))</formula>
    </cfRule>
  </conditionalFormatting>
  <conditionalFormatting sqref="K17">
    <cfRule type="containsText" dxfId="978" priority="73" operator="containsText" text="H">
      <formula>NOT(ISERROR(SEARCH("H",K17)))</formula>
    </cfRule>
    <cfRule type="containsText" dxfId="977" priority="74" operator="containsText" text="M">
      <formula>NOT(ISERROR(SEARCH("M",K17)))</formula>
    </cfRule>
    <cfRule type="containsText" dxfId="976" priority="75" operator="containsText" text="L">
      <formula>NOT(ISERROR(SEARCH("L",K17)))</formula>
    </cfRule>
  </conditionalFormatting>
  <conditionalFormatting sqref="K21">
    <cfRule type="containsText" dxfId="975" priority="70" operator="containsText" text="H">
      <formula>NOT(ISERROR(SEARCH("H",K21)))</formula>
    </cfRule>
    <cfRule type="containsText" dxfId="974" priority="71" operator="containsText" text="M">
      <formula>NOT(ISERROR(SEARCH("M",K21)))</formula>
    </cfRule>
    <cfRule type="containsText" dxfId="973" priority="72" operator="containsText" text="L">
      <formula>NOT(ISERROR(SEARCH("L",K21)))</formula>
    </cfRule>
  </conditionalFormatting>
  <conditionalFormatting sqref="K19">
    <cfRule type="containsText" dxfId="972" priority="67" operator="containsText" text="H">
      <formula>NOT(ISERROR(SEARCH("H",K19)))</formula>
    </cfRule>
    <cfRule type="containsText" dxfId="971" priority="68" operator="containsText" text="M">
      <formula>NOT(ISERROR(SEARCH("M",K19)))</formula>
    </cfRule>
    <cfRule type="containsText" dxfId="970" priority="69" operator="containsText" text="L">
      <formula>NOT(ISERROR(SEARCH("L",K19)))</formula>
    </cfRule>
  </conditionalFormatting>
  <conditionalFormatting sqref="K22">
    <cfRule type="containsText" dxfId="969" priority="64" operator="containsText" text="H">
      <formula>NOT(ISERROR(SEARCH("H",K22)))</formula>
    </cfRule>
    <cfRule type="containsText" dxfId="968" priority="65" operator="containsText" text="M">
      <formula>NOT(ISERROR(SEARCH("M",K22)))</formula>
    </cfRule>
    <cfRule type="containsText" dxfId="967" priority="66" operator="containsText" text="L">
      <formula>NOT(ISERROR(SEARCH("L",K22)))</formula>
    </cfRule>
  </conditionalFormatting>
  <conditionalFormatting sqref="K24">
    <cfRule type="containsText" dxfId="966" priority="61" operator="containsText" text="H">
      <formula>NOT(ISERROR(SEARCH("H",K24)))</formula>
    </cfRule>
    <cfRule type="containsText" dxfId="965" priority="62" operator="containsText" text="M">
      <formula>NOT(ISERROR(SEARCH("M",K24)))</formula>
    </cfRule>
    <cfRule type="containsText" dxfId="964" priority="63" operator="containsText" text="L">
      <formula>NOT(ISERROR(SEARCH("L",K24)))</formula>
    </cfRule>
  </conditionalFormatting>
  <conditionalFormatting sqref="K26">
    <cfRule type="containsText" dxfId="963" priority="58" operator="containsText" text="H">
      <formula>NOT(ISERROR(SEARCH("H",K26)))</formula>
    </cfRule>
    <cfRule type="containsText" dxfId="962" priority="59" operator="containsText" text="M">
      <formula>NOT(ISERROR(SEARCH("M",K26)))</formula>
    </cfRule>
    <cfRule type="containsText" dxfId="961" priority="60" operator="containsText" text="L">
      <formula>NOT(ISERROR(SEARCH("L",K26)))</formula>
    </cfRule>
  </conditionalFormatting>
  <conditionalFormatting sqref="K27">
    <cfRule type="containsText" dxfId="960" priority="55" operator="containsText" text="H">
      <formula>NOT(ISERROR(SEARCH("H",K27)))</formula>
    </cfRule>
    <cfRule type="containsText" dxfId="959" priority="56" operator="containsText" text="M">
      <formula>NOT(ISERROR(SEARCH("M",K27)))</formula>
    </cfRule>
    <cfRule type="containsText" dxfId="958" priority="57" operator="containsText" text="L">
      <formula>NOT(ISERROR(SEARCH("L",K27)))</formula>
    </cfRule>
  </conditionalFormatting>
  <conditionalFormatting sqref="K33">
    <cfRule type="containsText" dxfId="957" priority="43" operator="containsText" text="H">
      <formula>NOT(ISERROR(SEARCH("H",K33)))</formula>
    </cfRule>
    <cfRule type="containsText" dxfId="956" priority="44" operator="containsText" text="M">
      <formula>NOT(ISERROR(SEARCH("M",K33)))</formula>
    </cfRule>
    <cfRule type="containsText" dxfId="955" priority="45" operator="containsText" text="L">
      <formula>NOT(ISERROR(SEARCH("L",K33)))</formula>
    </cfRule>
  </conditionalFormatting>
  <conditionalFormatting sqref="K30">
    <cfRule type="containsText" dxfId="954" priority="1" operator="containsText" text="H">
      <formula>NOT(ISERROR(SEARCH("H",K30)))</formula>
    </cfRule>
    <cfRule type="containsText" dxfId="953" priority="2" operator="containsText" text="M">
      <formula>NOT(ISERROR(SEARCH("M",K30)))</formula>
    </cfRule>
    <cfRule type="containsText" dxfId="952" priority="3" operator="containsText" text="L">
      <formula>NOT(ISERROR(SEARCH("L",K30)))</formula>
    </cfRule>
  </conditionalFormatting>
  <conditionalFormatting sqref="H31">
    <cfRule type="containsText" dxfId="951" priority="39" operator="containsText" text="N/A">
      <formula>NOT(ISERROR(SEARCH("N/A",H31)))</formula>
    </cfRule>
    <cfRule type="containsText" dxfId="950" priority="40" operator="containsText" text="No">
      <formula>NOT(ISERROR(SEARCH("No",H31)))</formula>
    </cfRule>
    <cfRule type="containsText" dxfId="949" priority="41" operator="containsText" text="Partial">
      <formula>NOT(ISERROR(SEARCH("Partial",H31)))</formula>
    </cfRule>
    <cfRule type="containsText" dxfId="948" priority="42" operator="containsText" text="Yes">
      <formula>NOT(ISERROR(SEARCH("Yes",H31)))</formula>
    </cfRule>
  </conditionalFormatting>
  <conditionalFormatting sqref="P31">
    <cfRule type="containsText" dxfId="947" priority="35" operator="containsText" text="N/A">
      <formula>NOT(ISERROR(SEARCH("N/A",P31)))</formula>
    </cfRule>
    <cfRule type="containsText" dxfId="946" priority="36" operator="containsText" text="High">
      <formula>NOT(ISERROR(SEARCH("High",P31)))</formula>
    </cfRule>
    <cfRule type="containsText" dxfId="945" priority="37" operator="containsText" text="Medium">
      <formula>NOT(ISERROR(SEARCH("Medium",P31)))</formula>
    </cfRule>
    <cfRule type="containsText" dxfId="944" priority="38" operator="containsText" text="Low">
      <formula>NOT(ISERROR(SEARCH("Low",P31)))</formula>
    </cfRule>
  </conditionalFormatting>
  <conditionalFormatting sqref="N31">
    <cfRule type="containsText" dxfId="943" priority="32" operator="containsText" text="H">
      <formula>NOT(ISERROR(SEARCH("H",N31)))</formula>
    </cfRule>
    <cfRule type="containsText" dxfId="942" priority="33" operator="containsText" text="M">
      <formula>NOT(ISERROR(SEARCH("M",N31)))</formula>
    </cfRule>
    <cfRule type="containsText" dxfId="941" priority="34" operator="containsText" text="L">
      <formula>NOT(ISERROR(SEARCH("L",N31)))</formula>
    </cfRule>
  </conditionalFormatting>
  <conditionalFormatting sqref="K31">
    <cfRule type="containsText" dxfId="940" priority="29" operator="containsText" text="H">
      <formula>NOT(ISERROR(SEARCH("H",K31)))</formula>
    </cfRule>
    <cfRule type="containsText" dxfId="939" priority="30" operator="containsText" text="M">
      <formula>NOT(ISERROR(SEARCH("M",K31)))</formula>
    </cfRule>
    <cfRule type="containsText" dxfId="938" priority="31" operator="containsText" text="L">
      <formula>NOT(ISERROR(SEARCH("L",K31)))</formula>
    </cfRule>
  </conditionalFormatting>
  <conditionalFormatting sqref="H29">
    <cfRule type="containsText" dxfId="937" priority="25" operator="containsText" text="N/A">
      <formula>NOT(ISERROR(SEARCH("N/A",H29)))</formula>
    </cfRule>
    <cfRule type="containsText" dxfId="936" priority="26" operator="containsText" text="No">
      <formula>NOT(ISERROR(SEARCH("No",H29)))</formula>
    </cfRule>
    <cfRule type="containsText" dxfId="935" priority="27" operator="containsText" text="Partial">
      <formula>NOT(ISERROR(SEARCH("Partial",H29)))</formula>
    </cfRule>
    <cfRule type="containsText" dxfId="934" priority="28" operator="containsText" text="Yes">
      <formula>NOT(ISERROR(SEARCH("Yes",H29)))</formula>
    </cfRule>
  </conditionalFormatting>
  <conditionalFormatting sqref="P29">
    <cfRule type="containsText" dxfId="933" priority="21" operator="containsText" text="N/A">
      <formula>NOT(ISERROR(SEARCH("N/A",P29)))</formula>
    </cfRule>
    <cfRule type="containsText" dxfId="932" priority="22" operator="containsText" text="High">
      <formula>NOT(ISERROR(SEARCH("High",P29)))</formula>
    </cfRule>
    <cfRule type="containsText" dxfId="931" priority="23" operator="containsText" text="Medium">
      <formula>NOT(ISERROR(SEARCH("Medium",P29)))</formula>
    </cfRule>
    <cfRule type="containsText" dxfId="930" priority="24" operator="containsText" text="Low">
      <formula>NOT(ISERROR(SEARCH("Low",P29)))</formula>
    </cfRule>
  </conditionalFormatting>
  <conditionalFormatting sqref="N29">
    <cfRule type="containsText" dxfId="929" priority="18" operator="containsText" text="H">
      <formula>NOT(ISERROR(SEARCH("H",N29)))</formula>
    </cfRule>
    <cfRule type="containsText" dxfId="928" priority="19" operator="containsText" text="M">
      <formula>NOT(ISERROR(SEARCH("M",N29)))</formula>
    </cfRule>
    <cfRule type="containsText" dxfId="927" priority="20" operator="containsText" text="L">
      <formula>NOT(ISERROR(SEARCH("L",N29)))</formula>
    </cfRule>
  </conditionalFormatting>
  <conditionalFormatting sqref="K29">
    <cfRule type="containsText" dxfId="926" priority="15" operator="containsText" text="H">
      <formula>NOT(ISERROR(SEARCH("H",K29)))</formula>
    </cfRule>
    <cfRule type="containsText" dxfId="925" priority="16" operator="containsText" text="M">
      <formula>NOT(ISERROR(SEARCH("M",K29)))</formula>
    </cfRule>
    <cfRule type="containsText" dxfId="924" priority="17" operator="containsText" text="L">
      <formula>NOT(ISERROR(SEARCH("L",K29)))</formula>
    </cfRule>
  </conditionalFormatting>
  <conditionalFormatting sqref="H30">
    <cfRule type="containsText" dxfId="923" priority="11" operator="containsText" text="N/A">
      <formula>NOT(ISERROR(SEARCH("N/A",H30)))</formula>
    </cfRule>
    <cfRule type="containsText" dxfId="922" priority="12" operator="containsText" text="No">
      <formula>NOT(ISERROR(SEARCH("No",H30)))</formula>
    </cfRule>
    <cfRule type="containsText" dxfId="921" priority="13" operator="containsText" text="Partial">
      <formula>NOT(ISERROR(SEARCH("Partial",H30)))</formula>
    </cfRule>
    <cfRule type="containsText" dxfId="920" priority="14" operator="containsText" text="Yes">
      <formula>NOT(ISERROR(SEARCH("Yes",H30)))</formula>
    </cfRule>
  </conditionalFormatting>
  <conditionalFormatting sqref="P30">
    <cfRule type="containsText" dxfId="919" priority="7" operator="containsText" text="N/A">
      <formula>NOT(ISERROR(SEARCH("N/A",P30)))</formula>
    </cfRule>
    <cfRule type="containsText" dxfId="918" priority="8" operator="containsText" text="High">
      <formula>NOT(ISERROR(SEARCH("High",P30)))</formula>
    </cfRule>
    <cfRule type="containsText" dxfId="917" priority="9" operator="containsText" text="Medium">
      <formula>NOT(ISERROR(SEARCH("Medium",P30)))</formula>
    </cfRule>
    <cfRule type="containsText" dxfId="916" priority="10" operator="containsText" text="Low">
      <formula>NOT(ISERROR(SEARCH("Low",P30)))</formula>
    </cfRule>
  </conditionalFormatting>
  <conditionalFormatting sqref="N30">
    <cfRule type="containsText" dxfId="915" priority="4" operator="containsText" text="H">
      <formula>NOT(ISERROR(SEARCH("H",N30)))</formula>
    </cfRule>
    <cfRule type="containsText" dxfId="914" priority="5" operator="containsText" text="M">
      <formula>NOT(ISERROR(SEARCH("M",N30)))</formula>
    </cfRule>
    <cfRule type="containsText" dxfId="913" priority="6" operator="containsText" text="L">
      <formula>NOT(ISERROR(SEARCH("L",N30)))</formula>
    </cfRule>
  </conditionalFormatting>
  <dataValidations count="2">
    <dataValidation type="list" allowBlank="1" showInputMessage="1" showErrorMessage="1" sqref="H26:H27 H17 H14:H15 H24 H33 H10:H12 H19 H21:H22 H29:H31">
      <formula1>$AE$7:$AH$7</formula1>
    </dataValidation>
    <dataValidation type="list" allowBlank="1" showInputMessage="1" showErrorMessage="1" sqref="K9:K12 K14:K15 K21:K22 K24 N10:N12 N14:N15 N21:N22 N24 K33 N33 K26:K27 N17 K19 K17 N19 N26:N27 K29:K31 N29:N31">
      <formula1>"L, M, H"</formula1>
    </dataValidation>
  </dataValidations>
  <pageMargins left="0" right="0" top="1" bottom="1" header="0.5" footer="0.5"/>
  <pageSetup paperSize="5" scale="35" pageOrder="overThenDown" orientation="landscape" r:id="rId2"/>
  <headerFooter scaleWithDoc="0" alignWithMargins="0">
    <oddHeader>&amp;CTO1-D035_Risk Assessment Framework</oddHeader>
    <oddFooter>&amp;L&amp;A
05/24/2011&amp;C&amp;P of &amp;N&amp;R&amp;G</oddFooter>
  </headerFooter>
  <colBreaks count="1" manualBreakCount="1">
    <brk id="22" max="1048575" man="1"/>
  </colBreaks>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tint="0.79998168889431442"/>
  </sheetPr>
  <dimension ref="B2:AH160"/>
  <sheetViews>
    <sheetView showGridLines="0" topLeftCell="G1" zoomScale="70" zoomScaleNormal="70" zoomScaleSheetLayoutView="20" zoomScalePageLayoutView="10" workbookViewId="0">
      <pane ySplit="9" topLeftCell="A10" activePane="bottomLeft" state="frozen"/>
      <selection activeCell="K1" sqref="K1"/>
      <selection pane="bottomLeft" activeCell="N10" sqref="N10"/>
    </sheetView>
  </sheetViews>
  <sheetFormatPr defaultColWidth="9.140625" defaultRowHeight="14.3" x14ac:dyDescent="0.25"/>
  <cols>
    <col min="1" max="1" width="2.7109375" style="35" customWidth="1"/>
    <col min="2" max="2" width="15.7109375" style="35" customWidth="1"/>
    <col min="3" max="3" width="5.7109375" style="193" customWidth="1"/>
    <col min="4" max="5" width="60.7109375" style="35" customWidth="1"/>
    <col min="6" max="6" width="60.7109375" style="254" customWidth="1"/>
    <col min="7" max="7" width="60.7109375" style="35" customWidth="1"/>
    <col min="8" max="8" width="20.7109375" style="221" customWidth="1"/>
    <col min="9" max="9" width="20.7109375" style="221" hidden="1" customWidth="1"/>
    <col min="10" max="10" width="60.7109375" style="221" customWidth="1"/>
    <col min="11" max="11" width="20.7109375" style="221" customWidth="1"/>
    <col min="12" max="12" width="20.7109375" style="221" hidden="1" customWidth="1"/>
    <col min="13" max="13" width="60.7109375" style="221" customWidth="1"/>
    <col min="14" max="14" width="20.7109375" style="221" customWidth="1"/>
    <col min="15" max="15" width="20.7109375" style="221" hidden="1" customWidth="1"/>
    <col min="16" max="16" width="25.7109375" style="35" customWidth="1"/>
    <col min="17" max="18" width="65.7109375" style="35" customWidth="1"/>
    <col min="19" max="21" width="15.7109375" style="35" hidden="1" customWidth="1"/>
    <col min="22" max="22" width="2.140625" style="35" customWidth="1"/>
    <col min="23" max="23" width="54.28515625" style="35" customWidth="1"/>
    <col min="24" max="27" width="21.140625" style="35" customWidth="1"/>
    <col min="28" max="28" width="12.5703125" style="35" customWidth="1"/>
    <col min="29" max="29" width="22.42578125" style="35" customWidth="1"/>
    <col min="30" max="30" width="27.140625" style="35" customWidth="1"/>
    <col min="31" max="32" width="23.42578125" style="35" hidden="1" customWidth="1"/>
    <col min="33" max="33" width="13" style="35" hidden="1" customWidth="1"/>
    <col min="34" max="34" width="91" style="35" hidden="1" customWidth="1"/>
    <col min="35" max="35" width="36.85546875" style="35" customWidth="1"/>
    <col min="36" max="16384" width="9.140625" style="35"/>
  </cols>
  <sheetData>
    <row r="2" spans="2:34" s="360" customFormat="1" x14ac:dyDescent="0.25">
      <c r="B2" s="562" t="str">
        <f>'Data P&amp;P'!B2:G2</f>
        <v>FOR THE STATE OF SOUTH CAROLINA INTERNAL USE ONLY (VERSION 1.0)</v>
      </c>
      <c r="C2" s="562"/>
      <c r="D2" s="562"/>
      <c r="E2" s="562"/>
      <c r="F2" s="562"/>
      <c r="G2" s="562"/>
      <c r="H2" s="221"/>
      <c r="I2" s="221"/>
      <c r="J2" s="221"/>
      <c r="K2" s="221"/>
      <c r="L2" s="221"/>
      <c r="M2" s="221"/>
      <c r="N2" s="221"/>
      <c r="O2" s="221"/>
    </row>
    <row r="3" spans="2:34" s="360" customFormat="1" x14ac:dyDescent="0.25">
      <c r="H3" s="221"/>
      <c r="I3" s="221"/>
      <c r="J3" s="221"/>
      <c r="K3" s="221"/>
      <c r="L3" s="221"/>
      <c r="M3" s="221"/>
      <c r="N3" s="221"/>
      <c r="O3" s="221"/>
    </row>
    <row r="4" spans="2:34" ht="45.1" customHeight="1" x14ac:dyDescent="0.25">
      <c r="B4" s="444" t="str">
        <f>Reference!B4</f>
        <v>State of South Carolina
Information Security Enterprise Risk Assessment Framework: Self-Assessment Tool</v>
      </c>
      <c r="C4" s="444"/>
      <c r="D4" s="444"/>
      <c r="E4" s="444"/>
      <c r="F4" s="444"/>
      <c r="G4" s="444"/>
      <c r="H4" s="444"/>
      <c r="I4" s="444"/>
      <c r="J4" s="444"/>
      <c r="K4" s="444"/>
      <c r="L4" s="444"/>
      <c r="M4" s="444"/>
      <c r="N4" s="444"/>
      <c r="O4" s="444"/>
      <c r="P4" s="444"/>
      <c r="Q4" s="444"/>
      <c r="R4" s="444"/>
      <c r="S4" s="444"/>
      <c r="T4" s="444"/>
      <c r="U4" s="444"/>
    </row>
    <row r="5" spans="2:34" x14ac:dyDescent="0.25">
      <c r="B5" s="2"/>
      <c r="C5" s="2"/>
      <c r="D5" s="2"/>
      <c r="E5" s="15"/>
      <c r="F5" s="227"/>
      <c r="G5" s="2"/>
      <c r="H5" s="6"/>
      <c r="I5" s="244"/>
      <c r="J5" s="244"/>
      <c r="K5" s="244"/>
      <c r="L5" s="244"/>
      <c r="M5" s="244"/>
      <c r="N5" s="244"/>
      <c r="O5" s="244"/>
      <c r="P5" s="15"/>
      <c r="Q5" s="2"/>
      <c r="R5" s="2"/>
    </row>
    <row r="6" spans="2:34" ht="15.7" x14ac:dyDescent="0.25">
      <c r="B6" s="510" t="s">
        <v>4</v>
      </c>
      <c r="C6" s="510"/>
      <c r="D6" s="510"/>
      <c r="E6" s="510"/>
      <c r="F6" s="510"/>
      <c r="G6" s="510"/>
      <c r="H6" s="510"/>
      <c r="I6" s="510"/>
      <c r="J6" s="510"/>
      <c r="K6" s="510"/>
      <c r="L6" s="510"/>
      <c r="M6" s="510"/>
      <c r="N6" s="510"/>
      <c r="O6" s="510"/>
      <c r="P6" s="510"/>
      <c r="Q6" s="510"/>
      <c r="R6" s="510"/>
      <c r="S6" s="510"/>
      <c r="T6" s="510"/>
      <c r="U6" s="510"/>
      <c r="AE6" s="35" t="s">
        <v>10</v>
      </c>
      <c r="AF6" s="35" t="s">
        <v>13</v>
      </c>
      <c r="AG6" s="35" t="s">
        <v>9</v>
      </c>
      <c r="AH6" s="35" t="s">
        <v>14</v>
      </c>
    </row>
    <row r="7" spans="2:34" x14ac:dyDescent="0.25">
      <c r="AE7" s="35" t="s">
        <v>0</v>
      </c>
      <c r="AF7" s="35" t="s">
        <v>2</v>
      </c>
      <c r="AG7" s="35" t="s">
        <v>1</v>
      </c>
      <c r="AH7" s="35" t="s">
        <v>14</v>
      </c>
    </row>
    <row r="8" spans="2:34" ht="38.5" x14ac:dyDescent="0.25">
      <c r="B8" s="107" t="s">
        <v>608</v>
      </c>
      <c r="C8" s="107" t="s">
        <v>22</v>
      </c>
      <c r="D8" s="107" t="s">
        <v>49</v>
      </c>
      <c r="E8" s="107" t="s">
        <v>705</v>
      </c>
      <c r="F8" s="107" t="s">
        <v>706</v>
      </c>
      <c r="G8" s="107" t="s">
        <v>652</v>
      </c>
      <c r="H8" s="107" t="s">
        <v>651</v>
      </c>
      <c r="I8" s="107" t="s">
        <v>655</v>
      </c>
      <c r="J8" s="107" t="s">
        <v>653</v>
      </c>
      <c r="K8" s="341" t="s">
        <v>644</v>
      </c>
      <c r="L8" s="107" t="s">
        <v>656</v>
      </c>
      <c r="M8" s="107" t="s">
        <v>654</v>
      </c>
      <c r="N8" s="341" t="s">
        <v>645</v>
      </c>
      <c r="O8" s="107" t="s">
        <v>657</v>
      </c>
      <c r="P8" s="107" t="s">
        <v>660</v>
      </c>
      <c r="Q8" s="107" t="s">
        <v>649</v>
      </c>
      <c r="R8" s="107" t="s">
        <v>658</v>
      </c>
      <c r="S8" s="106" t="s">
        <v>11</v>
      </c>
      <c r="T8" s="106" t="s">
        <v>12</v>
      </c>
      <c r="U8" s="106" t="s">
        <v>16</v>
      </c>
    </row>
    <row r="9" spans="2:34" ht="15" customHeight="1" x14ac:dyDescent="0.25">
      <c r="B9" s="119" t="s">
        <v>637</v>
      </c>
      <c r="C9" s="121"/>
      <c r="D9" s="121"/>
      <c r="E9" s="121"/>
      <c r="F9" s="121"/>
      <c r="G9" s="121"/>
      <c r="H9" s="117"/>
      <c r="I9" s="117"/>
      <c r="J9" s="121"/>
      <c r="K9" s="342"/>
      <c r="L9" s="117"/>
      <c r="M9" s="121"/>
      <c r="N9" s="342"/>
      <c r="O9" s="117"/>
      <c r="P9" s="121"/>
      <c r="Q9" s="121"/>
      <c r="R9" s="121"/>
      <c r="S9" s="150"/>
      <c r="T9" s="150"/>
      <c r="U9" s="150"/>
    </row>
    <row r="10" spans="2:34" ht="205.35" x14ac:dyDescent="0.25">
      <c r="B10" s="218" t="s">
        <v>641</v>
      </c>
      <c r="C10" s="287">
        <v>6.01</v>
      </c>
      <c r="D10" s="266" t="s">
        <v>201</v>
      </c>
      <c r="E10" s="267" t="s">
        <v>1006</v>
      </c>
      <c r="F10" s="390"/>
      <c r="G10" s="310" t="s">
        <v>766</v>
      </c>
      <c r="H10" s="378"/>
      <c r="I10" s="261">
        <f>IF(H10="No",1,IF(H10="Partial",2,IF(H10="Yes",3,0)))</f>
        <v>0</v>
      </c>
      <c r="J10" s="284" t="s">
        <v>767</v>
      </c>
      <c r="K10" s="407"/>
      <c r="L10" s="261">
        <f>IF(K10="L",1,IF(K10="M",2,IF(K10="H",3,0)))</f>
        <v>0</v>
      </c>
      <c r="M10" s="284" t="s">
        <v>768</v>
      </c>
      <c r="N10" s="407"/>
      <c r="O10" s="261">
        <f>IF(N10="L",1,IF(N10="M",2,IF(N10="H",3,0)))</f>
        <v>0</v>
      </c>
      <c r="P10" s="262" t="str">
        <f>IF((L10*O10*I10)=0," ", IF((L10*O10*I10)&lt;=3,"Low",IF((L10*O10*I10)&gt;12,"High","Medium")))</f>
        <v xml:space="preserve"> </v>
      </c>
      <c r="Q10" s="380"/>
      <c r="R10" s="380"/>
      <c r="S10" s="259" t="str">
        <f>IF(H10="Yes",3,IF(H10="No",1, IF(H10="Partial", 2, "")))</f>
        <v/>
      </c>
      <c r="T10" s="259" t="str">
        <f>IF(P10="Low",1,IF(P10="High",3, IF(P10="Medium", 2, "")))</f>
        <v/>
      </c>
      <c r="U10" s="260">
        <f>IF(H10="N/A", 0, IF(H10="",0,1))</f>
        <v>0</v>
      </c>
    </row>
    <row r="11" spans="2:34" s="167" customFormat="1" x14ac:dyDescent="0.25">
      <c r="B11" s="119" t="s">
        <v>596</v>
      </c>
      <c r="C11" s="215"/>
      <c r="D11" s="121"/>
      <c r="E11" s="121"/>
      <c r="F11" s="379"/>
      <c r="G11" s="121"/>
      <c r="H11" s="391"/>
      <c r="I11" s="117"/>
      <c r="J11" s="121"/>
      <c r="K11" s="391"/>
      <c r="L11" s="117"/>
      <c r="M11" s="121"/>
      <c r="N11" s="391"/>
      <c r="O11" s="117"/>
      <c r="P11" s="121"/>
      <c r="Q11" s="379"/>
      <c r="R11" s="379"/>
      <c r="S11" s="150"/>
      <c r="T11" s="150"/>
      <c r="U11" s="150"/>
    </row>
    <row r="12" spans="2:34" ht="218.15" x14ac:dyDescent="0.25">
      <c r="B12" s="572" t="s">
        <v>641</v>
      </c>
      <c r="C12" s="287">
        <v>6.02</v>
      </c>
      <c r="D12" s="268" t="s">
        <v>205</v>
      </c>
      <c r="E12" s="269" t="s">
        <v>999</v>
      </c>
      <c r="F12" s="405"/>
      <c r="G12" s="264" t="s">
        <v>769</v>
      </c>
      <c r="H12" s="377"/>
      <c r="I12" s="261">
        <f>IF(H12="No",1,IF(H12="Partial",2,IF(H12="Yes",3,0)))</f>
        <v>0</v>
      </c>
      <c r="J12" s="284" t="s">
        <v>770</v>
      </c>
      <c r="K12" s="407"/>
      <c r="L12" s="261">
        <f>IF(K12="L",1,IF(K12="M",2,IF(K12="H",3,0)))</f>
        <v>0</v>
      </c>
      <c r="M12" s="284" t="s">
        <v>771</v>
      </c>
      <c r="N12" s="407"/>
      <c r="O12" s="261">
        <f t="shared" ref="O12:O13" si="0">IF(N12="L",1,IF(N12="M",2,IF(N12="H",3,0)))</f>
        <v>0</v>
      </c>
      <c r="P12" s="262" t="str">
        <f>IF((L12*O12*I12)=0," ", IF((L12*O12*I12)&lt;=3,"Low",IF((L12*O12*I12)&gt;12,"High","Medium")))</f>
        <v xml:space="preserve"> </v>
      </c>
      <c r="Q12" s="380"/>
      <c r="R12" s="380"/>
      <c r="S12" s="259" t="str">
        <f t="shared" ref="S12:S13" si="1">IF(H12="Yes",3,IF(H12="No",1, IF(H12="Partial", 2, "")))</f>
        <v/>
      </c>
      <c r="T12" s="259" t="str">
        <f t="shared" ref="T12:T13" si="2">IF(P12="Low",1,IF(P12="High",3, IF(P12="Medium", 2, "")))</f>
        <v/>
      </c>
      <c r="U12" s="260">
        <f t="shared" ref="U12:U13" si="3">IF(H12="N/A", 0, IF(H12="",0,1))</f>
        <v>0</v>
      </c>
    </row>
    <row r="13" spans="2:34" ht="179.65" x14ac:dyDescent="0.25">
      <c r="B13" s="574"/>
      <c r="C13" s="287">
        <v>6.03</v>
      </c>
      <c r="D13" s="268" t="s">
        <v>206</v>
      </c>
      <c r="E13" s="269" t="s">
        <v>1000</v>
      </c>
      <c r="F13" s="405"/>
      <c r="G13" s="264" t="s">
        <v>772</v>
      </c>
      <c r="H13" s="377"/>
      <c r="I13" s="261">
        <f>IF(H13="No",1,IF(H13="Partial",2,IF(H13="Yes",3,0)))</f>
        <v>0</v>
      </c>
      <c r="J13" s="284" t="s">
        <v>773</v>
      </c>
      <c r="K13" s="407"/>
      <c r="L13" s="261">
        <f>IF(K13="L",1,IF(K13="M",2,IF(K13="H",3,0)))</f>
        <v>0</v>
      </c>
      <c r="M13" s="284" t="s">
        <v>774</v>
      </c>
      <c r="N13" s="407"/>
      <c r="O13" s="261">
        <f t="shared" si="0"/>
        <v>0</v>
      </c>
      <c r="P13" s="262" t="str">
        <f>IF((L13*O13*I13)=0," ", IF((L13*O13*I13)&lt;=3,"Low",IF((L13*O13*I13)&gt;12,"High","Medium")))</f>
        <v xml:space="preserve"> </v>
      </c>
      <c r="Q13" s="380"/>
      <c r="R13" s="380"/>
      <c r="S13" s="259" t="str">
        <f t="shared" si="1"/>
        <v/>
      </c>
      <c r="T13" s="259" t="str">
        <f t="shared" si="2"/>
        <v/>
      </c>
      <c r="U13" s="260">
        <f t="shared" si="3"/>
        <v>0</v>
      </c>
    </row>
    <row r="14" spans="2:34" x14ac:dyDescent="0.25">
      <c r="B14" s="119" t="s">
        <v>575</v>
      </c>
      <c r="C14" s="215"/>
      <c r="D14" s="121"/>
      <c r="E14" s="121"/>
      <c r="F14" s="379"/>
      <c r="G14" s="121"/>
      <c r="H14" s="391"/>
      <c r="I14" s="117"/>
      <c r="J14" s="121"/>
      <c r="K14" s="391"/>
      <c r="L14" s="117"/>
      <c r="M14" s="121"/>
      <c r="N14" s="391"/>
      <c r="O14" s="117"/>
      <c r="P14" s="121"/>
      <c r="Q14" s="379"/>
      <c r="R14" s="379"/>
      <c r="S14" s="151"/>
      <c r="T14" s="151"/>
      <c r="U14" s="151"/>
    </row>
    <row r="15" spans="2:34" ht="192.5" x14ac:dyDescent="0.25">
      <c r="B15" s="572" t="s">
        <v>641</v>
      </c>
      <c r="C15" s="287">
        <v>6.04</v>
      </c>
      <c r="D15" s="268" t="s">
        <v>61</v>
      </c>
      <c r="E15" s="290" t="s">
        <v>1001</v>
      </c>
      <c r="F15" s="396"/>
      <c r="G15" s="286" t="s">
        <v>911</v>
      </c>
      <c r="H15" s="377"/>
      <c r="I15" s="261">
        <f>IF(H15="No",1,IF(H15="Partial",2,IF(H15="Yes",3,0)))</f>
        <v>0</v>
      </c>
      <c r="J15" s="318" t="s">
        <v>817</v>
      </c>
      <c r="K15" s="407"/>
      <c r="L15" s="261">
        <f>IF(K15="L",1,IF(K15="M",2,IF(K15="H",3,0)))</f>
        <v>0</v>
      </c>
      <c r="M15" s="284" t="s">
        <v>775</v>
      </c>
      <c r="N15" s="407"/>
      <c r="O15" s="261">
        <f t="shared" ref="O15:O17" si="4">IF(N15="L",1,IF(N15="M",2,IF(N15="H",3,0)))</f>
        <v>0</v>
      </c>
      <c r="P15" s="262" t="str">
        <f>IF((L15*O15*I15)=0," ", IF((L15*O15*I15)&lt;=3,"Low",IF((L15*O15*I15)&gt;12,"High","Medium")))</f>
        <v xml:space="preserve"> </v>
      </c>
      <c r="Q15" s="380"/>
      <c r="R15" s="380"/>
      <c r="S15" s="259" t="str">
        <f t="shared" ref="S15:S17" si="5">IF(H15="Yes",3,IF(H15="No",1, IF(H15="Partial", 2, "")))</f>
        <v/>
      </c>
      <c r="T15" s="259" t="str">
        <f t="shared" ref="T15:T17" si="6">IF(P15="Low",1,IF(P15="High",3, IF(P15="Medium", 2, "")))</f>
        <v/>
      </c>
      <c r="U15" s="260">
        <f t="shared" ref="U15:U17" si="7">IF(H15="N/A", 0, IF(H15="",0,1))</f>
        <v>0</v>
      </c>
    </row>
    <row r="16" spans="2:34" ht="231" x14ac:dyDescent="0.25">
      <c r="B16" s="574"/>
      <c r="C16" s="287">
        <v>6.05</v>
      </c>
      <c r="D16" s="268" t="s">
        <v>202</v>
      </c>
      <c r="E16" s="269" t="s">
        <v>1002</v>
      </c>
      <c r="F16" s="405"/>
      <c r="G16" s="263" t="s">
        <v>776</v>
      </c>
      <c r="H16" s="377"/>
      <c r="I16" s="261">
        <f>IF(H16="No",1,IF(H16="Partial",2,IF(H16="Yes",3,0)))</f>
        <v>0</v>
      </c>
      <c r="J16" s="284" t="s">
        <v>777</v>
      </c>
      <c r="K16" s="407"/>
      <c r="L16" s="261">
        <f>IF(K16="L",1,IF(K16="M",2,IF(K16="H",3,0)))</f>
        <v>0</v>
      </c>
      <c r="M16" s="284" t="s">
        <v>778</v>
      </c>
      <c r="N16" s="407"/>
      <c r="O16" s="261">
        <f t="shared" si="4"/>
        <v>0</v>
      </c>
      <c r="P16" s="262" t="str">
        <f>IF((L16*O16*I16)=0," ", IF((L16*O16*I16)&lt;=3,"Low",IF((L16*O16*I16)&gt;12,"High","Medium")))</f>
        <v xml:space="preserve"> </v>
      </c>
      <c r="Q16" s="380"/>
      <c r="R16" s="380"/>
      <c r="S16" s="259" t="str">
        <f t="shared" si="5"/>
        <v/>
      </c>
      <c r="T16" s="259" t="str">
        <f t="shared" si="6"/>
        <v/>
      </c>
      <c r="U16" s="260">
        <f t="shared" si="7"/>
        <v>0</v>
      </c>
    </row>
    <row r="17" spans="2:21" ht="231" x14ac:dyDescent="0.25">
      <c r="B17" s="573"/>
      <c r="C17" s="287">
        <v>6.06</v>
      </c>
      <c r="D17" s="268" t="s">
        <v>386</v>
      </c>
      <c r="E17" s="269" t="s">
        <v>1003</v>
      </c>
      <c r="F17" s="405"/>
      <c r="G17" s="264" t="s">
        <v>998</v>
      </c>
      <c r="H17" s="377"/>
      <c r="I17" s="261">
        <f>IF(H17="No",1,IF(H17="Partial",2,IF(H17="Yes",3,0)))</f>
        <v>0</v>
      </c>
      <c r="J17" s="284" t="s">
        <v>1004</v>
      </c>
      <c r="K17" s="407"/>
      <c r="L17" s="261">
        <f>IF(K17="L",1,IF(K17="M",2,IF(K17="H",3,0)))</f>
        <v>0</v>
      </c>
      <c r="M17" s="318" t="s">
        <v>1005</v>
      </c>
      <c r="N17" s="407"/>
      <c r="O17" s="261">
        <f t="shared" si="4"/>
        <v>0</v>
      </c>
      <c r="P17" s="262" t="str">
        <f>IF((L17*O17*I17)=0," ", IF((L17*O17*I17)&lt;=3,"Low",IF((L17*O17*I17)&gt;12,"High","Medium")))</f>
        <v xml:space="preserve"> </v>
      </c>
      <c r="Q17" s="380"/>
      <c r="R17" s="380"/>
      <c r="S17" s="259" t="str">
        <f t="shared" si="5"/>
        <v/>
      </c>
      <c r="T17" s="259" t="str">
        <f t="shared" si="6"/>
        <v/>
      </c>
      <c r="U17" s="260">
        <f t="shared" si="7"/>
        <v>0</v>
      </c>
    </row>
    <row r="18" spans="2:21" ht="15" thickBot="1" x14ac:dyDescent="0.3">
      <c r="S18" s="152">
        <f>SUM(S9:S17)</f>
        <v>0</v>
      </c>
      <c r="T18" s="152">
        <f>SUM(T9:T17)</f>
        <v>0</v>
      </c>
      <c r="U18" s="152"/>
    </row>
    <row r="19" spans="2:21" ht="15" hidden="1" thickBot="1" x14ac:dyDescent="0.3">
      <c r="P19" s="36" t="s">
        <v>15</v>
      </c>
      <c r="Q19" s="36" t="s">
        <v>17</v>
      </c>
      <c r="R19" s="36" t="s">
        <v>3</v>
      </c>
    </row>
    <row r="20" spans="2:21" ht="15" hidden="1" thickBot="1" x14ac:dyDescent="0.3">
      <c r="P20" s="48">
        <f>SUM(U9:U17)</f>
        <v>0</v>
      </c>
      <c r="Q20" s="42" t="e">
        <f>IF(S18/P20&lt;1.5, "Low",IF(S18/P20&gt;2.41, "High", "Medium"))</f>
        <v>#DIV/0!</v>
      </c>
      <c r="R20" s="43" t="e">
        <f>IF(T18/P20&lt;1.5, "Low",IF(T18/P20&gt;2.41, "High", "Moderate"))</f>
        <v>#DIV/0!</v>
      </c>
    </row>
    <row r="21" spans="2:21" hidden="1" x14ac:dyDescent="0.25">
      <c r="P21" s="37"/>
    </row>
    <row r="22" spans="2:21" hidden="1" x14ac:dyDescent="0.25">
      <c r="Q22" s="299"/>
      <c r="R22" s="299"/>
    </row>
    <row r="23" spans="2:21" hidden="1" x14ac:dyDescent="0.25">
      <c r="P23" s="38" t="s">
        <v>19</v>
      </c>
      <c r="Q23" s="299">
        <f>COUNTIF(H9:H17, "No")</f>
        <v>0</v>
      </c>
      <c r="R23" s="299">
        <f>COUNTIF(P9:P17, "Low")</f>
        <v>0</v>
      </c>
    </row>
    <row r="24" spans="2:21" hidden="1" x14ac:dyDescent="0.25">
      <c r="P24" s="38" t="s">
        <v>20</v>
      </c>
      <c r="Q24" s="299">
        <f>COUNTIF(H9:H17, "Partial")</f>
        <v>0</v>
      </c>
      <c r="R24" s="299">
        <f>COUNTIF(P9:P17, "Moderate")</f>
        <v>0</v>
      </c>
    </row>
    <row r="25" spans="2:21" hidden="1" x14ac:dyDescent="0.25">
      <c r="P25" s="38" t="s">
        <v>18</v>
      </c>
      <c r="Q25" s="299">
        <f>COUNTIF(H9:H17, "Yes")</f>
        <v>0</v>
      </c>
      <c r="R25" s="299">
        <f>COUNTIF(P9:P17, "High")</f>
        <v>0</v>
      </c>
    </row>
    <row r="26" spans="2:21" x14ac:dyDescent="0.25">
      <c r="B26" s="411" t="s">
        <v>959</v>
      </c>
      <c r="C26" s="412"/>
      <c r="D26" s="412"/>
      <c r="E26" s="412"/>
      <c r="F26" s="413"/>
      <c r="Q26" s="299"/>
      <c r="R26" s="299"/>
    </row>
    <row r="27" spans="2:21" ht="15" thickBot="1" x14ac:dyDescent="0.3">
      <c r="B27" s="414"/>
      <c r="C27" s="415"/>
      <c r="D27" s="415"/>
      <c r="E27" s="415"/>
      <c r="F27" s="416"/>
    </row>
    <row r="41" spans="2:27" x14ac:dyDescent="0.25">
      <c r="B41" s="47"/>
      <c r="G41" s="47"/>
    </row>
    <row r="42" spans="2:27" ht="38.35" customHeight="1" x14ac:dyDescent="0.25">
      <c r="B42" s="47"/>
      <c r="G42" s="47"/>
      <c r="Z42" s="84"/>
      <c r="AA42" s="84"/>
    </row>
    <row r="43" spans="2:27" x14ac:dyDescent="0.25">
      <c r="B43" s="47"/>
      <c r="E43" s="575"/>
      <c r="G43" s="576"/>
      <c r="P43" s="575"/>
      <c r="Q43" s="575"/>
      <c r="Z43" s="80"/>
      <c r="AA43" s="80"/>
    </row>
    <row r="44" spans="2:27" x14ac:dyDescent="0.25">
      <c r="B44" s="47"/>
      <c r="E44" s="575"/>
      <c r="G44" s="576"/>
      <c r="P44" s="575"/>
      <c r="Q44" s="575"/>
    </row>
    <row r="45" spans="2:27" x14ac:dyDescent="0.25">
      <c r="B45" s="47"/>
      <c r="G45" s="47"/>
    </row>
    <row r="46" spans="2:27" x14ac:dyDescent="0.25">
      <c r="B46" s="47"/>
      <c r="E46" s="575"/>
      <c r="G46" s="576"/>
      <c r="P46" s="575"/>
      <c r="Q46" s="575"/>
    </row>
    <row r="47" spans="2:27" x14ac:dyDescent="0.25">
      <c r="B47" s="47"/>
      <c r="E47" s="575"/>
      <c r="G47" s="576"/>
      <c r="P47" s="575"/>
      <c r="Q47" s="575"/>
    </row>
    <row r="48" spans="2:27" x14ac:dyDescent="0.25">
      <c r="B48" s="47"/>
      <c r="E48" s="575"/>
      <c r="G48" s="576"/>
      <c r="P48" s="575"/>
      <c r="Q48" s="575"/>
    </row>
    <row r="49" spans="2:17" x14ac:dyDescent="0.25">
      <c r="B49" s="47"/>
      <c r="E49" s="575"/>
      <c r="G49" s="576"/>
      <c r="P49" s="575"/>
      <c r="Q49" s="575"/>
    </row>
    <row r="50" spans="2:17" x14ac:dyDescent="0.25">
      <c r="B50" s="47"/>
      <c r="E50" s="575"/>
      <c r="G50" s="576"/>
      <c r="P50" s="575"/>
      <c r="Q50" s="575"/>
    </row>
    <row r="51" spans="2:17" x14ac:dyDescent="0.25">
      <c r="B51" s="47"/>
      <c r="E51" s="575"/>
      <c r="G51" s="576"/>
      <c r="P51" s="575"/>
      <c r="Q51" s="575"/>
    </row>
    <row r="52" spans="2:17" x14ac:dyDescent="0.25">
      <c r="B52" s="47"/>
      <c r="E52" s="575"/>
      <c r="G52" s="576"/>
      <c r="P52" s="575"/>
      <c r="Q52" s="575"/>
    </row>
    <row r="53" spans="2:17" x14ac:dyDescent="0.25">
      <c r="B53" s="47"/>
      <c r="E53" s="575"/>
      <c r="G53" s="576"/>
      <c r="P53" s="575"/>
      <c r="Q53" s="575"/>
    </row>
    <row r="54" spans="2:17" x14ac:dyDescent="0.25">
      <c r="B54" s="47"/>
      <c r="E54" s="575"/>
      <c r="G54" s="576"/>
      <c r="P54" s="575"/>
      <c r="Q54" s="575"/>
    </row>
    <row r="55" spans="2:17" x14ac:dyDescent="0.25">
      <c r="B55" s="47"/>
      <c r="G55" s="47"/>
    </row>
    <row r="57" spans="2:17" x14ac:dyDescent="0.25">
      <c r="E57" s="575"/>
      <c r="G57" s="575"/>
      <c r="P57" s="575"/>
      <c r="Q57" s="575"/>
    </row>
    <row r="58" spans="2:17" x14ac:dyDescent="0.25">
      <c r="E58" s="575"/>
      <c r="G58" s="575"/>
      <c r="P58" s="575"/>
      <c r="Q58" s="575"/>
    </row>
    <row r="61" spans="2:17" x14ac:dyDescent="0.25">
      <c r="E61" s="575"/>
      <c r="G61" s="575"/>
      <c r="P61" s="575"/>
      <c r="Q61" s="575"/>
    </row>
    <row r="62" spans="2:17" x14ac:dyDescent="0.25">
      <c r="E62" s="575"/>
      <c r="G62" s="575"/>
      <c r="P62" s="575"/>
      <c r="Q62" s="575"/>
    </row>
    <row r="63" spans="2:17" x14ac:dyDescent="0.25">
      <c r="E63" s="575"/>
      <c r="G63" s="575"/>
      <c r="P63" s="575"/>
      <c r="Q63" s="575"/>
    </row>
    <row r="64" spans="2:17" x14ac:dyDescent="0.25">
      <c r="E64" s="575"/>
      <c r="G64" s="575"/>
      <c r="P64" s="575"/>
      <c r="Q64" s="575"/>
    </row>
    <row r="65" spans="3:17" x14ac:dyDescent="0.25">
      <c r="C65" s="1"/>
      <c r="E65" s="575"/>
      <c r="G65" s="575"/>
      <c r="P65" s="575"/>
      <c r="Q65" s="575"/>
    </row>
    <row r="66" spans="3:17" x14ac:dyDescent="0.25">
      <c r="E66" s="575"/>
      <c r="G66" s="575"/>
      <c r="P66" s="575"/>
      <c r="Q66" s="575"/>
    </row>
    <row r="75" spans="3:17" x14ac:dyDescent="0.25">
      <c r="E75" s="575"/>
      <c r="G75" s="575"/>
      <c r="P75" s="575"/>
      <c r="Q75" s="575"/>
    </row>
    <row r="76" spans="3:17" x14ac:dyDescent="0.25">
      <c r="E76" s="575"/>
      <c r="G76" s="575"/>
      <c r="P76" s="575"/>
      <c r="Q76" s="575"/>
    </row>
    <row r="85" spans="5:17" x14ac:dyDescent="0.25">
      <c r="E85" s="575"/>
      <c r="G85" s="575"/>
      <c r="P85" s="575"/>
      <c r="Q85" s="575"/>
    </row>
    <row r="86" spans="5:17" x14ac:dyDescent="0.25">
      <c r="E86" s="575"/>
      <c r="G86" s="575"/>
      <c r="P86" s="575"/>
      <c r="Q86" s="575"/>
    </row>
    <row r="96" spans="5:17" x14ac:dyDescent="0.25">
      <c r="E96" s="575"/>
      <c r="G96" s="575"/>
      <c r="P96" s="575"/>
      <c r="Q96" s="575"/>
    </row>
    <row r="97" spans="5:17" x14ac:dyDescent="0.25">
      <c r="E97" s="575"/>
      <c r="G97" s="575"/>
      <c r="P97" s="575"/>
      <c r="Q97" s="575"/>
    </row>
    <row r="103" spans="5:17" x14ac:dyDescent="0.25">
      <c r="E103" s="575"/>
      <c r="G103" s="575"/>
      <c r="P103" s="575"/>
      <c r="Q103" s="575"/>
    </row>
    <row r="104" spans="5:17" x14ac:dyDescent="0.25">
      <c r="E104" s="575"/>
      <c r="G104" s="575"/>
      <c r="P104" s="575"/>
      <c r="Q104" s="575"/>
    </row>
    <row r="106" spans="5:17" x14ac:dyDescent="0.25">
      <c r="E106" s="575"/>
      <c r="G106" s="575"/>
      <c r="P106" s="575"/>
      <c r="Q106" s="575"/>
    </row>
    <row r="107" spans="5:17" x14ac:dyDescent="0.25">
      <c r="E107" s="575"/>
      <c r="G107" s="575"/>
      <c r="P107" s="575"/>
      <c r="Q107" s="575"/>
    </row>
    <row r="108" spans="5:17" x14ac:dyDescent="0.25">
      <c r="E108" s="575"/>
      <c r="G108" s="575"/>
      <c r="P108" s="575"/>
      <c r="Q108" s="575"/>
    </row>
    <row r="109" spans="5:17" x14ac:dyDescent="0.25">
      <c r="E109" s="575"/>
      <c r="G109" s="575"/>
      <c r="P109" s="575"/>
      <c r="Q109" s="575"/>
    </row>
    <row r="110" spans="5:17" x14ac:dyDescent="0.25">
      <c r="E110" s="575"/>
      <c r="G110" s="575"/>
      <c r="P110" s="575"/>
      <c r="Q110" s="575"/>
    </row>
    <row r="117" spans="5:17" x14ac:dyDescent="0.25">
      <c r="E117" s="575"/>
      <c r="G117" s="575"/>
      <c r="P117" s="575"/>
      <c r="Q117" s="575"/>
    </row>
    <row r="118" spans="5:17" x14ac:dyDescent="0.25">
      <c r="E118" s="575"/>
      <c r="G118" s="575"/>
      <c r="P118" s="575"/>
      <c r="Q118" s="575"/>
    </row>
    <row r="119" spans="5:17" x14ac:dyDescent="0.25">
      <c r="E119" s="575"/>
      <c r="G119" s="575"/>
      <c r="P119" s="575"/>
      <c r="Q119" s="575"/>
    </row>
    <row r="120" spans="5:17" x14ac:dyDescent="0.25">
      <c r="E120" s="575"/>
      <c r="G120" s="575"/>
      <c r="P120" s="575"/>
      <c r="Q120" s="575"/>
    </row>
    <row r="124" spans="5:17" x14ac:dyDescent="0.25">
      <c r="E124" s="575"/>
      <c r="G124" s="575"/>
      <c r="P124" s="575"/>
      <c r="Q124" s="575"/>
    </row>
    <row r="125" spans="5:17" x14ac:dyDescent="0.25">
      <c r="E125" s="575"/>
      <c r="G125" s="575"/>
      <c r="P125" s="575"/>
      <c r="Q125" s="575"/>
    </row>
    <row r="130" spans="5:17" x14ac:dyDescent="0.25">
      <c r="E130" s="575"/>
      <c r="G130" s="575"/>
      <c r="P130" s="575"/>
      <c r="Q130" s="575"/>
    </row>
    <row r="131" spans="5:17" x14ac:dyDescent="0.25">
      <c r="E131" s="575"/>
      <c r="G131" s="575"/>
      <c r="P131" s="575"/>
      <c r="Q131" s="575"/>
    </row>
    <row r="141" spans="5:17" x14ac:dyDescent="0.25">
      <c r="E141" s="575"/>
      <c r="G141" s="575"/>
      <c r="P141" s="575"/>
      <c r="Q141" s="575"/>
    </row>
    <row r="142" spans="5:17" x14ac:dyDescent="0.25">
      <c r="E142" s="575"/>
      <c r="G142" s="575"/>
      <c r="P142" s="575"/>
      <c r="Q142" s="575"/>
    </row>
    <row r="143" spans="5:17" x14ac:dyDescent="0.25">
      <c r="E143" s="575"/>
      <c r="G143" s="575"/>
      <c r="P143" s="575"/>
      <c r="Q143" s="575"/>
    </row>
    <row r="144" spans="5:17" x14ac:dyDescent="0.25">
      <c r="E144" s="575"/>
      <c r="G144" s="575"/>
      <c r="P144" s="575"/>
      <c r="Q144" s="575"/>
    </row>
    <row r="147" spans="5:17" x14ac:dyDescent="0.25">
      <c r="E147" s="575"/>
      <c r="G147" s="575"/>
      <c r="P147" s="575"/>
      <c r="Q147" s="575"/>
    </row>
    <row r="148" spans="5:17" x14ac:dyDescent="0.25">
      <c r="E148" s="575"/>
      <c r="G148" s="575"/>
      <c r="P148" s="575"/>
      <c r="Q148" s="575"/>
    </row>
    <row r="154" spans="5:17" x14ac:dyDescent="0.25">
      <c r="E154" s="575"/>
      <c r="G154" s="575"/>
      <c r="P154" s="575"/>
      <c r="Q154" s="575"/>
    </row>
    <row r="155" spans="5:17" x14ac:dyDescent="0.25">
      <c r="E155" s="575"/>
      <c r="G155" s="575"/>
      <c r="P155" s="575"/>
      <c r="Q155" s="575"/>
    </row>
    <row r="159" spans="5:17" x14ac:dyDescent="0.25">
      <c r="E159" s="575"/>
      <c r="G159" s="575"/>
      <c r="P159" s="575"/>
      <c r="Q159" s="575"/>
    </row>
    <row r="160" spans="5:17" x14ac:dyDescent="0.25">
      <c r="E160" s="575"/>
      <c r="G160" s="575"/>
      <c r="P160" s="575"/>
      <c r="Q160" s="575"/>
    </row>
  </sheetData>
  <sheetProtection password="A41C" sheet="1" objects="1" scenarios="1"/>
  <customSheetViews>
    <customSheetView guid="{4D29B127-89DB-4203-8E0C-63913F980539}" scale="75" showPageBreaks="1" showGridLines="0" printArea="1" hiddenRows="1" hiddenColumns="1" topLeftCell="F3">
      <selection activeCell="H5" sqref="H5"/>
      <colBreaks count="1" manualBreakCount="1">
        <brk id="13" max="1048575" man="1"/>
      </colBreaks>
      <pageMargins left="0" right="0" top="1" bottom="1" header="0.5" footer="0.5"/>
      <pageSetup paperSize="5" scale="35" pageOrder="overThenDown" orientation="landscape" r:id="rId1"/>
      <headerFooter scaleWithDoc="0" alignWithMargins="0">
        <oddHeader>&amp;CTO1-D035_Risk Assessment Framework</oddHeader>
        <oddFooter>&amp;L&amp;A
05/24/2011&amp;C&amp;P of &amp;N&amp;R&amp;G</oddFooter>
      </headerFooter>
    </customSheetView>
  </customSheetViews>
  <mergeCells count="98">
    <mergeCell ref="B4:U4"/>
    <mergeCell ref="B6:U6"/>
    <mergeCell ref="E63:E64"/>
    <mergeCell ref="G63:G64"/>
    <mergeCell ref="E61:E62"/>
    <mergeCell ref="G61:G62"/>
    <mergeCell ref="G57:G58"/>
    <mergeCell ref="E57:E58"/>
    <mergeCell ref="E48:E49"/>
    <mergeCell ref="E50:E54"/>
    <mergeCell ref="G50:G54"/>
    <mergeCell ref="G48:G49"/>
    <mergeCell ref="G43:G44"/>
    <mergeCell ref="E43:E44"/>
    <mergeCell ref="G46:G47"/>
    <mergeCell ref="E46:E47"/>
    <mergeCell ref="G103:G104"/>
    <mergeCell ref="E103:E104"/>
    <mergeCell ref="E85:E86"/>
    <mergeCell ref="E96:E97"/>
    <mergeCell ref="G96:G97"/>
    <mergeCell ref="G85:G86"/>
    <mergeCell ref="E75:E76"/>
    <mergeCell ref="G75:G76"/>
    <mergeCell ref="P43:P44"/>
    <mergeCell ref="P50:P54"/>
    <mergeCell ref="P48:P49"/>
    <mergeCell ref="P46:P47"/>
    <mergeCell ref="P63:P64"/>
    <mergeCell ref="P61:P62"/>
    <mergeCell ref="P57:P58"/>
    <mergeCell ref="P65:P66"/>
    <mergeCell ref="P75:P76"/>
    <mergeCell ref="E65:E66"/>
    <mergeCell ref="G65:G66"/>
    <mergeCell ref="Q63:Q64"/>
    <mergeCell ref="Q57:Q58"/>
    <mergeCell ref="Q96:Q97"/>
    <mergeCell ref="Q103:Q104"/>
    <mergeCell ref="Q85:Q86"/>
    <mergeCell ref="Q65:Q66"/>
    <mergeCell ref="Q75:Q76"/>
    <mergeCell ref="Q43:Q44"/>
    <mergeCell ref="Q50:Q54"/>
    <mergeCell ref="Q48:Q49"/>
    <mergeCell ref="Q46:Q47"/>
    <mergeCell ref="Q61:Q62"/>
    <mergeCell ref="E108:E110"/>
    <mergeCell ref="G108:G110"/>
    <mergeCell ref="E159:E160"/>
    <mergeCell ref="G159:G160"/>
    <mergeCell ref="E147:E148"/>
    <mergeCell ref="G154:G155"/>
    <mergeCell ref="E124:E125"/>
    <mergeCell ref="G124:G125"/>
    <mergeCell ref="G119:G120"/>
    <mergeCell ref="E117:E118"/>
    <mergeCell ref="G117:G118"/>
    <mergeCell ref="Q154:Q155"/>
    <mergeCell ref="Q147:Q148"/>
    <mergeCell ref="P117:P118"/>
    <mergeCell ref="P108:P110"/>
    <mergeCell ref="P106:P107"/>
    <mergeCell ref="Q106:Q107"/>
    <mergeCell ref="Q108:Q110"/>
    <mergeCell ref="Q117:Q118"/>
    <mergeCell ref="Q159:Q160"/>
    <mergeCell ref="P96:P97"/>
    <mergeCell ref="P103:P104"/>
    <mergeCell ref="P85:P86"/>
    <mergeCell ref="P119:P120"/>
    <mergeCell ref="Q124:Q125"/>
    <mergeCell ref="Q119:Q120"/>
    <mergeCell ref="P143:P144"/>
    <mergeCell ref="P141:P142"/>
    <mergeCell ref="Q141:Q142"/>
    <mergeCell ref="Q143:Q144"/>
    <mergeCell ref="P130:P131"/>
    <mergeCell ref="Q130:Q131"/>
    <mergeCell ref="P154:P155"/>
    <mergeCell ref="P147:P148"/>
    <mergeCell ref="P124:P125"/>
    <mergeCell ref="B2:G2"/>
    <mergeCell ref="B26:F27"/>
    <mergeCell ref="B12:B13"/>
    <mergeCell ref="B15:B17"/>
    <mergeCell ref="P159:P160"/>
    <mergeCell ref="E154:E155"/>
    <mergeCell ref="G147:G148"/>
    <mergeCell ref="E143:E144"/>
    <mergeCell ref="G143:G144"/>
    <mergeCell ref="E141:E142"/>
    <mergeCell ref="G141:G142"/>
    <mergeCell ref="G106:G107"/>
    <mergeCell ref="E106:E107"/>
    <mergeCell ref="E130:E131"/>
    <mergeCell ref="G130:G131"/>
    <mergeCell ref="E119:E120"/>
  </mergeCells>
  <phoneticPr fontId="0" type="noConversion"/>
  <conditionalFormatting sqref="H16 H10 H12:H13">
    <cfRule type="containsText" dxfId="912" priority="393" operator="containsText" text="N/A">
      <formula>NOT(ISERROR(SEARCH("N/A",H10)))</formula>
    </cfRule>
    <cfRule type="containsText" dxfId="911" priority="394" operator="containsText" text="No">
      <formula>NOT(ISERROR(SEARCH("No",H10)))</formula>
    </cfRule>
    <cfRule type="containsText" dxfId="910" priority="395" operator="containsText" text="Partial">
      <formula>NOT(ISERROR(SEARCH("Partial",H10)))</formula>
    </cfRule>
    <cfRule type="containsText" dxfId="909" priority="396" operator="containsText" text="Yes">
      <formula>NOT(ISERROR(SEARCH("Yes",H10)))</formula>
    </cfRule>
  </conditionalFormatting>
  <conditionalFormatting sqref="Z43:AA43">
    <cfRule type="containsText" dxfId="908" priority="312" stopIfTrue="1" operator="containsText" text="Moderate">
      <formula>NOT(ISERROR(SEARCH("Moderate",Z43)))</formula>
    </cfRule>
    <cfRule type="containsErrors" dxfId="907" priority="319">
      <formula>ISERROR(Z43)</formula>
    </cfRule>
    <cfRule type="containsText" dxfId="906" priority="320" operator="containsText" text="Low">
      <formula>NOT(ISERROR(SEARCH("Low",Z43)))</formula>
    </cfRule>
    <cfRule type="containsText" dxfId="905" priority="321" operator="containsText" text="Medium">
      <formula>NOT(ISERROR(SEARCH("Medium",Z43)))</formula>
    </cfRule>
    <cfRule type="containsText" dxfId="904" priority="322" operator="containsText" text="High">
      <formula>NOT(ISERROR(SEARCH("High",Z43)))</formula>
    </cfRule>
  </conditionalFormatting>
  <conditionalFormatting sqref="Z43:AA43">
    <cfRule type="colorScale" priority="318">
      <colorScale>
        <cfvo type="num" val="1"/>
        <cfvo type="percent" val="50"/>
        <cfvo type="num" val="3"/>
        <color rgb="FF00B050"/>
        <color rgb="FFFFFF00"/>
        <color rgb="FFFF0000"/>
      </colorScale>
    </cfRule>
  </conditionalFormatting>
  <conditionalFormatting sqref="Z43:AA43">
    <cfRule type="colorScale" priority="317">
      <colorScale>
        <cfvo type="num" val="1"/>
        <cfvo type="percent" val="50"/>
        <cfvo type="num" val="3"/>
        <color rgb="FF00B050"/>
        <color rgb="FFFFFF00"/>
        <color rgb="FFFF0000"/>
      </colorScale>
    </cfRule>
  </conditionalFormatting>
  <conditionalFormatting sqref="Z43:AA43">
    <cfRule type="colorScale" priority="316">
      <colorScale>
        <cfvo type="num" val="1"/>
        <cfvo type="percent" val="50"/>
        <cfvo type="num" val="3"/>
        <color rgb="FF00B050"/>
        <color rgb="FFFFFF00"/>
        <color rgb="FFFF0000"/>
      </colorScale>
    </cfRule>
  </conditionalFormatting>
  <conditionalFormatting sqref="Z43:AA43">
    <cfRule type="colorScale" priority="315">
      <colorScale>
        <cfvo type="num" val="0"/>
        <cfvo type="percent" val="50"/>
        <cfvo type="num" val="3"/>
        <color rgb="FF00B050"/>
        <color rgb="FFFFFF00"/>
        <color rgb="FFFF0000"/>
      </colorScale>
    </cfRule>
  </conditionalFormatting>
  <conditionalFormatting sqref="Z43:AA43">
    <cfRule type="colorScale" priority="314">
      <colorScale>
        <cfvo type="num" val="1"/>
        <cfvo type="percent" val="50"/>
        <cfvo type="num" val="3"/>
        <color rgb="FF00B050"/>
        <color rgb="FFFFFF00"/>
        <color rgb="FFFF0000"/>
      </colorScale>
    </cfRule>
  </conditionalFormatting>
  <conditionalFormatting sqref="Z43:AA43">
    <cfRule type="colorScale" priority="313">
      <colorScale>
        <cfvo type="num" val="0"/>
        <cfvo type="percent" val="50"/>
        <cfvo type="num" val="3"/>
        <color rgb="FF00B050"/>
        <color rgb="FFFFFF00"/>
        <color rgb="FFFF0000"/>
      </colorScale>
    </cfRule>
  </conditionalFormatting>
  <conditionalFormatting sqref="Q20">
    <cfRule type="containsErrors" dxfId="903" priority="275">
      <formula>ISERROR(Q20)</formula>
    </cfRule>
    <cfRule type="containsText" dxfId="902" priority="276" operator="containsText" text="Low">
      <formula>NOT(ISERROR(SEARCH("Low",Q20)))</formula>
    </cfRule>
    <cfRule type="containsText" dxfId="901" priority="277" operator="containsText" text="Medium">
      <formula>NOT(ISERROR(SEARCH("Medium",Q20)))</formula>
    </cfRule>
    <cfRule type="containsText" dxfId="900" priority="278" operator="containsText" text="High">
      <formula>NOT(ISERROR(SEARCH("High",Q20)))</formula>
    </cfRule>
  </conditionalFormatting>
  <conditionalFormatting sqref="Q20">
    <cfRule type="colorScale" priority="274">
      <colorScale>
        <cfvo type="num" val="1"/>
        <cfvo type="percent" val="50"/>
        <cfvo type="num" val="3"/>
        <color rgb="FF00B050"/>
        <color rgb="FFFFFF00"/>
        <color rgb="FFFF0000"/>
      </colorScale>
    </cfRule>
  </conditionalFormatting>
  <conditionalFormatting sqref="Q20">
    <cfRule type="colorScale" priority="273">
      <colorScale>
        <cfvo type="num" val="1"/>
        <cfvo type="percent" val="50"/>
        <cfvo type="num" val="3"/>
        <color rgb="FF00B050"/>
        <color rgb="FFFFFF00"/>
        <color rgb="FFFF0000"/>
      </colorScale>
    </cfRule>
  </conditionalFormatting>
  <conditionalFormatting sqref="Q20">
    <cfRule type="colorScale" priority="272">
      <colorScale>
        <cfvo type="num" val="1"/>
        <cfvo type="percent" val="50"/>
        <cfvo type="num" val="3"/>
        <color rgb="FF00B050"/>
        <color rgb="FFFFFF00"/>
        <color rgb="FFFF0000"/>
      </colorScale>
    </cfRule>
  </conditionalFormatting>
  <conditionalFormatting sqref="Q20">
    <cfRule type="colorScale" priority="271">
      <colorScale>
        <cfvo type="num" val="1"/>
        <cfvo type="percent" val="50"/>
        <cfvo type="num" val="3"/>
        <color rgb="FF00B050"/>
        <color rgb="FFFFFF00"/>
        <color rgb="FFFF0000"/>
      </colorScale>
    </cfRule>
  </conditionalFormatting>
  <conditionalFormatting sqref="R20">
    <cfRule type="containsText" dxfId="899" priority="260" stopIfTrue="1" operator="containsText" text="Moderate">
      <formula>NOT(ISERROR(SEARCH("Moderate",R20)))</formula>
    </cfRule>
    <cfRule type="containsErrors" dxfId="898" priority="267">
      <formula>ISERROR(R20)</formula>
    </cfRule>
    <cfRule type="containsText" dxfId="897" priority="268" operator="containsText" text="Low">
      <formula>NOT(ISERROR(SEARCH("Low",R20)))</formula>
    </cfRule>
    <cfRule type="containsText" dxfId="896" priority="269" operator="containsText" text="Medium">
      <formula>NOT(ISERROR(SEARCH("Medium",R20)))</formula>
    </cfRule>
    <cfRule type="containsText" dxfId="895" priority="270" operator="containsText" text="High">
      <formula>NOT(ISERROR(SEARCH("High",R20)))</formula>
    </cfRule>
  </conditionalFormatting>
  <conditionalFormatting sqref="R20">
    <cfRule type="colorScale" priority="266">
      <colorScale>
        <cfvo type="num" val="1"/>
        <cfvo type="percent" val="50"/>
        <cfvo type="num" val="3"/>
        <color rgb="FF00B050"/>
        <color rgb="FFFFFF00"/>
        <color rgb="FFFF0000"/>
      </colorScale>
    </cfRule>
  </conditionalFormatting>
  <conditionalFormatting sqref="R20">
    <cfRule type="colorScale" priority="265">
      <colorScale>
        <cfvo type="num" val="1"/>
        <cfvo type="percent" val="50"/>
        <cfvo type="num" val="3"/>
        <color rgb="FF00B050"/>
        <color rgb="FFFFFF00"/>
        <color rgb="FFFF0000"/>
      </colorScale>
    </cfRule>
  </conditionalFormatting>
  <conditionalFormatting sqref="R20">
    <cfRule type="colorScale" priority="264">
      <colorScale>
        <cfvo type="num" val="1"/>
        <cfvo type="percent" val="50"/>
        <cfvo type="num" val="3"/>
        <color rgb="FF00B050"/>
        <color rgb="FFFFFF00"/>
        <color rgb="FFFF0000"/>
      </colorScale>
    </cfRule>
  </conditionalFormatting>
  <conditionalFormatting sqref="R20">
    <cfRule type="colorScale" priority="263">
      <colorScale>
        <cfvo type="num" val="0"/>
        <cfvo type="percent" val="50"/>
        <cfvo type="num" val="3"/>
        <color rgb="FF00B050"/>
        <color rgb="FFFFFF00"/>
        <color rgb="FFFF0000"/>
      </colorScale>
    </cfRule>
  </conditionalFormatting>
  <conditionalFormatting sqref="R20">
    <cfRule type="colorScale" priority="262">
      <colorScale>
        <cfvo type="num" val="1"/>
        <cfvo type="percent" val="50"/>
        <cfvo type="num" val="3"/>
        <color rgb="FF00B050"/>
        <color rgb="FFFFFF00"/>
        <color rgb="FFFF0000"/>
      </colorScale>
    </cfRule>
  </conditionalFormatting>
  <conditionalFormatting sqref="R20">
    <cfRule type="colorScale" priority="261">
      <colorScale>
        <cfvo type="num" val="0"/>
        <cfvo type="percent" val="50"/>
        <cfvo type="num" val="3"/>
        <color rgb="FF00B050"/>
        <color rgb="FFFFFF00"/>
        <color rgb="FFFF0000"/>
      </colorScale>
    </cfRule>
  </conditionalFormatting>
  <conditionalFormatting sqref="H15">
    <cfRule type="containsText" dxfId="894" priority="221" operator="containsText" text="N/A">
      <formula>NOT(ISERROR(SEARCH("N/A",H15)))</formula>
    </cfRule>
    <cfRule type="containsText" dxfId="893" priority="222" operator="containsText" text="No">
      <formula>NOT(ISERROR(SEARCH("No",H15)))</formula>
    </cfRule>
    <cfRule type="containsText" dxfId="892" priority="223" operator="containsText" text="Partial">
      <formula>NOT(ISERROR(SEARCH("Partial",H15)))</formula>
    </cfRule>
    <cfRule type="containsText" dxfId="891" priority="224" operator="containsText" text="Yes">
      <formula>NOT(ISERROR(SEARCH("Yes",H15)))</formula>
    </cfRule>
  </conditionalFormatting>
  <conditionalFormatting sqref="H17">
    <cfRule type="containsText" dxfId="890" priority="213" operator="containsText" text="N/A">
      <formula>NOT(ISERROR(SEARCH("N/A",H17)))</formula>
    </cfRule>
    <cfRule type="containsText" dxfId="889" priority="214" operator="containsText" text="No">
      <formula>NOT(ISERROR(SEARCH("No",H17)))</formula>
    </cfRule>
    <cfRule type="containsText" dxfId="888" priority="215" operator="containsText" text="Partial">
      <formula>NOT(ISERROR(SEARCH("Partial",H17)))</formula>
    </cfRule>
    <cfRule type="containsText" dxfId="887" priority="216" operator="containsText" text="Yes">
      <formula>NOT(ISERROR(SEARCH("Yes",H17)))</formula>
    </cfRule>
  </conditionalFormatting>
  <conditionalFormatting sqref="P15:P17 P10 P12:P13">
    <cfRule type="containsText" dxfId="886" priority="41" operator="containsText" text="N/A">
      <formula>NOT(ISERROR(SEARCH("N/A",P10)))</formula>
    </cfRule>
    <cfRule type="containsText" dxfId="885" priority="42" operator="containsText" text="High">
      <formula>NOT(ISERROR(SEARCH("High",P10)))</formula>
    </cfRule>
    <cfRule type="containsText" dxfId="884" priority="43" operator="containsText" text="Medium">
      <formula>NOT(ISERROR(SEARCH("Medium",P10)))</formula>
    </cfRule>
    <cfRule type="containsText" dxfId="883" priority="44" operator="containsText" text="Low">
      <formula>NOT(ISERROR(SEARCH("Low",P10)))</formula>
    </cfRule>
  </conditionalFormatting>
  <conditionalFormatting sqref="P15:P17 P10">
    <cfRule type="containsText" dxfId="882" priority="37" operator="containsText" text="N/A">
      <formula>NOT(ISERROR(SEARCH("N/A",P10)))</formula>
    </cfRule>
    <cfRule type="containsText" dxfId="881" priority="38" operator="containsText" text="High">
      <formula>NOT(ISERROR(SEARCH("High",P10)))</formula>
    </cfRule>
    <cfRule type="containsText" dxfId="880" priority="39" operator="containsText" text="Medium">
      <formula>NOT(ISERROR(SEARCH("Medium",P10)))</formula>
    </cfRule>
    <cfRule type="containsText" dxfId="879" priority="40" operator="containsText" text="Low">
      <formula>NOT(ISERROR(SEARCH("Low",P10)))</formula>
    </cfRule>
  </conditionalFormatting>
  <conditionalFormatting sqref="K9:K10">
    <cfRule type="containsText" dxfId="878" priority="34" operator="containsText" text="H">
      <formula>NOT(ISERROR(SEARCH("H",K9)))</formula>
    </cfRule>
    <cfRule type="containsText" dxfId="877" priority="35" operator="containsText" text="M">
      <formula>NOT(ISERROR(SEARCH("M",K9)))</formula>
    </cfRule>
    <cfRule type="containsText" dxfId="876" priority="36" operator="containsText" text="L">
      <formula>NOT(ISERROR(SEARCH("L",K9)))</formula>
    </cfRule>
  </conditionalFormatting>
  <conditionalFormatting sqref="N9:N10">
    <cfRule type="containsText" dxfId="875" priority="31" operator="containsText" text="H">
      <formula>NOT(ISERROR(SEARCH("H",N9)))</formula>
    </cfRule>
    <cfRule type="containsText" dxfId="874" priority="32" operator="containsText" text="M">
      <formula>NOT(ISERROR(SEARCH("M",N9)))</formula>
    </cfRule>
    <cfRule type="containsText" dxfId="873" priority="33" operator="containsText" text="L">
      <formula>NOT(ISERROR(SEARCH("L",N9)))</formula>
    </cfRule>
  </conditionalFormatting>
  <conditionalFormatting sqref="K12">
    <cfRule type="containsText" dxfId="872" priority="28" operator="containsText" text="H">
      <formula>NOT(ISERROR(SEARCH("H",K12)))</formula>
    </cfRule>
    <cfRule type="containsText" dxfId="871" priority="29" operator="containsText" text="M">
      <formula>NOT(ISERROR(SEARCH("M",K12)))</formula>
    </cfRule>
    <cfRule type="containsText" dxfId="870" priority="30" operator="containsText" text="L">
      <formula>NOT(ISERROR(SEARCH("L",K12)))</formula>
    </cfRule>
  </conditionalFormatting>
  <conditionalFormatting sqref="K13">
    <cfRule type="containsText" dxfId="869" priority="25" operator="containsText" text="H">
      <formula>NOT(ISERROR(SEARCH("H",K13)))</formula>
    </cfRule>
    <cfRule type="containsText" dxfId="868" priority="26" operator="containsText" text="M">
      <formula>NOT(ISERROR(SEARCH("M",K13)))</formula>
    </cfRule>
    <cfRule type="containsText" dxfId="867" priority="27" operator="containsText" text="L">
      <formula>NOT(ISERROR(SEARCH("L",K13)))</formula>
    </cfRule>
  </conditionalFormatting>
  <conditionalFormatting sqref="K15">
    <cfRule type="containsText" dxfId="866" priority="22" operator="containsText" text="H">
      <formula>NOT(ISERROR(SEARCH("H",K15)))</formula>
    </cfRule>
    <cfRule type="containsText" dxfId="865" priority="23" operator="containsText" text="M">
      <formula>NOT(ISERROR(SEARCH("M",K15)))</formula>
    </cfRule>
    <cfRule type="containsText" dxfId="864" priority="24" operator="containsText" text="L">
      <formula>NOT(ISERROR(SEARCH("L",K15)))</formula>
    </cfRule>
  </conditionalFormatting>
  <conditionalFormatting sqref="K16">
    <cfRule type="containsText" dxfId="863" priority="19" operator="containsText" text="H">
      <formula>NOT(ISERROR(SEARCH("H",K16)))</formula>
    </cfRule>
    <cfRule type="containsText" dxfId="862" priority="20" operator="containsText" text="M">
      <formula>NOT(ISERROR(SEARCH("M",K16)))</formula>
    </cfRule>
    <cfRule type="containsText" dxfId="861" priority="21" operator="containsText" text="L">
      <formula>NOT(ISERROR(SEARCH("L",K16)))</formula>
    </cfRule>
  </conditionalFormatting>
  <conditionalFormatting sqref="K17">
    <cfRule type="containsText" dxfId="860" priority="16" operator="containsText" text="H">
      <formula>NOT(ISERROR(SEARCH("H",K17)))</formula>
    </cfRule>
    <cfRule type="containsText" dxfId="859" priority="17" operator="containsText" text="M">
      <formula>NOT(ISERROR(SEARCH("M",K17)))</formula>
    </cfRule>
    <cfRule type="containsText" dxfId="858" priority="18" operator="containsText" text="L">
      <formula>NOT(ISERROR(SEARCH("L",K17)))</formula>
    </cfRule>
  </conditionalFormatting>
  <conditionalFormatting sqref="N12">
    <cfRule type="containsText" dxfId="857" priority="13" operator="containsText" text="H">
      <formula>NOT(ISERROR(SEARCH("H",N12)))</formula>
    </cfRule>
    <cfRule type="containsText" dxfId="856" priority="14" operator="containsText" text="M">
      <formula>NOT(ISERROR(SEARCH("M",N12)))</formula>
    </cfRule>
    <cfRule type="containsText" dxfId="855" priority="15" operator="containsText" text="L">
      <formula>NOT(ISERROR(SEARCH("L",N12)))</formula>
    </cfRule>
  </conditionalFormatting>
  <conditionalFormatting sqref="N13">
    <cfRule type="containsText" dxfId="854" priority="10" operator="containsText" text="H">
      <formula>NOT(ISERROR(SEARCH("H",N13)))</formula>
    </cfRule>
    <cfRule type="containsText" dxfId="853" priority="11" operator="containsText" text="M">
      <formula>NOT(ISERROR(SEARCH("M",N13)))</formula>
    </cfRule>
    <cfRule type="containsText" dxfId="852" priority="12" operator="containsText" text="L">
      <formula>NOT(ISERROR(SEARCH("L",N13)))</formula>
    </cfRule>
  </conditionalFormatting>
  <conditionalFormatting sqref="N15">
    <cfRule type="containsText" dxfId="851" priority="7" operator="containsText" text="H">
      <formula>NOT(ISERROR(SEARCH("H",N15)))</formula>
    </cfRule>
    <cfRule type="containsText" dxfId="850" priority="8" operator="containsText" text="M">
      <formula>NOT(ISERROR(SEARCH("M",N15)))</formula>
    </cfRule>
    <cfRule type="containsText" dxfId="849" priority="9" operator="containsText" text="L">
      <formula>NOT(ISERROR(SEARCH("L",N15)))</formula>
    </cfRule>
  </conditionalFormatting>
  <conditionalFormatting sqref="N16">
    <cfRule type="containsText" dxfId="848" priority="4" operator="containsText" text="H">
      <formula>NOT(ISERROR(SEARCH("H",N16)))</formula>
    </cfRule>
    <cfRule type="containsText" dxfId="847" priority="5" operator="containsText" text="M">
      <formula>NOT(ISERROR(SEARCH("M",N16)))</formula>
    </cfRule>
    <cfRule type="containsText" dxfId="846" priority="6" operator="containsText" text="L">
      <formula>NOT(ISERROR(SEARCH("L",N16)))</formula>
    </cfRule>
  </conditionalFormatting>
  <conditionalFormatting sqref="N17">
    <cfRule type="containsText" dxfId="845" priority="1" operator="containsText" text="H">
      <formula>NOT(ISERROR(SEARCH("H",N17)))</formula>
    </cfRule>
    <cfRule type="containsText" dxfId="844" priority="2" operator="containsText" text="M">
      <formula>NOT(ISERROR(SEARCH("M",N17)))</formula>
    </cfRule>
    <cfRule type="containsText" dxfId="843" priority="3" operator="containsText" text="L">
      <formula>NOT(ISERROR(SEARCH("L",N17)))</formula>
    </cfRule>
  </conditionalFormatting>
  <dataValidations count="2">
    <dataValidation type="list" allowBlank="1" showInputMessage="1" showErrorMessage="1" sqref="H10 H15:H17 H12:H13">
      <formula1>$AE$7:$AH$7</formula1>
    </dataValidation>
    <dataValidation type="list" allowBlank="1" showInputMessage="1" showErrorMessage="1" sqref="K9:K10 K15:K17 N12:N13 K12:K13 N10 N15:N17">
      <formula1>"L, M, H"</formula1>
    </dataValidation>
  </dataValidations>
  <pageMargins left="0" right="0" top="1" bottom="1" header="0.5" footer="0.5"/>
  <pageSetup paperSize="5" scale="35" pageOrder="overThenDown" orientation="landscape" r:id="rId2"/>
  <headerFooter scaleWithDoc="0" alignWithMargins="0">
    <oddHeader>&amp;CTO1-D035_Risk Assessment Framework</oddHeader>
    <oddFooter>&amp;L&amp;A
05/24/2011&amp;C&amp;P of &amp;N&amp;R&amp;G</oddFooter>
  </headerFooter>
  <colBreaks count="1" manualBreakCount="1">
    <brk id="22" max="1048575" man="1"/>
  </colBreaks>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sheetPr>
  <dimension ref="B2:AH65"/>
  <sheetViews>
    <sheetView showGridLines="0" topLeftCell="E1" zoomScale="70" zoomScaleNormal="70" zoomScaleSheetLayoutView="20" zoomScalePageLayoutView="20" workbookViewId="0">
      <pane ySplit="9" topLeftCell="A10" activePane="bottomLeft" state="frozen"/>
      <selection pane="bottomLeft" activeCell="H10" sqref="H10"/>
    </sheetView>
  </sheetViews>
  <sheetFormatPr defaultColWidth="9.140625" defaultRowHeight="14.3" x14ac:dyDescent="0.25"/>
  <cols>
    <col min="1" max="1" width="2.85546875" style="30" customWidth="1"/>
    <col min="2" max="2" width="15.7109375" style="30" customWidth="1"/>
    <col min="3" max="3" width="5.7109375" style="190" customWidth="1"/>
    <col min="4" max="6" width="60.7109375" style="30" customWidth="1"/>
    <col min="7" max="7" width="60.7109375" style="249" customWidth="1"/>
    <col min="8" max="8" width="20.7109375" style="30" customWidth="1"/>
    <col min="9" max="9" width="20.7109375" style="249" hidden="1" customWidth="1"/>
    <col min="10" max="10" width="60.7109375" style="249" customWidth="1"/>
    <col min="11" max="11" width="20.7109375" style="235" customWidth="1"/>
    <col min="12" max="12" width="20.7109375" style="235" hidden="1" customWidth="1"/>
    <col min="13" max="13" width="60.7109375" style="249" customWidth="1"/>
    <col min="14" max="14" width="20.7109375" style="235" customWidth="1"/>
    <col min="15" max="15" width="20.7109375" style="235" hidden="1" customWidth="1"/>
    <col min="16" max="16" width="25.7109375" style="30" customWidth="1"/>
    <col min="17" max="18" width="65.7109375" style="30" customWidth="1"/>
    <col min="19" max="21" width="15.7109375" style="30" hidden="1" customWidth="1"/>
    <col min="22" max="22" width="2.140625" style="30" customWidth="1"/>
    <col min="23" max="23" width="54.28515625" style="30" customWidth="1"/>
    <col min="24" max="27" width="21.140625" style="30" customWidth="1"/>
    <col min="28" max="28" width="12.5703125" style="30" customWidth="1"/>
    <col min="29" max="29" width="22.42578125" style="30" customWidth="1"/>
    <col min="30" max="30" width="27.140625" style="30" customWidth="1"/>
    <col min="31" max="32" width="23.42578125" style="30" hidden="1" customWidth="1"/>
    <col min="33" max="33" width="13" style="30" hidden="1" customWidth="1"/>
    <col min="34" max="34" width="91" style="30" hidden="1" customWidth="1"/>
    <col min="35" max="35" width="51.140625" style="30" customWidth="1"/>
    <col min="36" max="16384" width="9.140625" style="30"/>
  </cols>
  <sheetData>
    <row r="2" spans="2:34" s="358" customFormat="1" x14ac:dyDescent="0.25">
      <c r="B2" s="562" t="str">
        <f>'Change Mgmt'!B2:G2</f>
        <v>FOR THE STATE OF SOUTH CAROLINA INTERNAL USE ONLY (VERSION 1.0)</v>
      </c>
      <c r="C2" s="562"/>
      <c r="D2" s="562"/>
      <c r="E2" s="562"/>
      <c r="F2" s="562"/>
      <c r="G2" s="562"/>
    </row>
    <row r="3" spans="2:34" s="358" customFormat="1" x14ac:dyDescent="0.25"/>
    <row r="4" spans="2:34" ht="45.1" customHeight="1" x14ac:dyDescent="0.25">
      <c r="B4" s="444" t="str">
        <f>Reference!B4</f>
        <v>State of South Carolina
Information Security Enterprise Risk Assessment Framework: Self-Assessment Tool</v>
      </c>
      <c r="C4" s="444"/>
      <c r="D4" s="444"/>
      <c r="E4" s="444"/>
      <c r="F4" s="444"/>
      <c r="G4" s="444"/>
      <c r="H4" s="444"/>
      <c r="I4" s="444"/>
      <c r="J4" s="444"/>
      <c r="K4" s="444"/>
      <c r="L4" s="444"/>
      <c r="M4" s="444"/>
      <c r="N4" s="444"/>
      <c r="O4" s="444"/>
      <c r="P4" s="444"/>
      <c r="Q4" s="444"/>
      <c r="R4" s="444"/>
      <c r="S4" s="444"/>
      <c r="T4" s="444"/>
      <c r="U4" s="444"/>
    </row>
    <row r="5" spans="2:34" x14ac:dyDescent="0.25">
      <c r="B5" s="2"/>
      <c r="C5" s="2"/>
      <c r="D5" s="2"/>
      <c r="E5" s="15"/>
      <c r="F5" s="2"/>
      <c r="G5" s="243"/>
      <c r="H5" s="2"/>
      <c r="I5" s="243"/>
      <c r="J5" s="243"/>
      <c r="K5" s="243"/>
      <c r="L5" s="243"/>
      <c r="M5" s="243"/>
      <c r="N5" s="243"/>
      <c r="O5" s="243"/>
      <c r="P5" s="15"/>
      <c r="Q5" s="2"/>
      <c r="R5" s="2"/>
    </row>
    <row r="6" spans="2:34" ht="15.7" x14ac:dyDescent="0.25">
      <c r="B6" s="510" t="s">
        <v>560</v>
      </c>
      <c r="C6" s="510"/>
      <c r="D6" s="510"/>
      <c r="E6" s="510"/>
      <c r="F6" s="510"/>
      <c r="G6" s="510"/>
      <c r="H6" s="510"/>
      <c r="I6" s="510"/>
      <c r="J6" s="510"/>
      <c r="K6" s="510"/>
      <c r="L6" s="510"/>
      <c r="M6" s="510"/>
      <c r="N6" s="510"/>
      <c r="O6" s="510"/>
      <c r="P6" s="510"/>
      <c r="Q6" s="510"/>
      <c r="R6" s="510"/>
      <c r="S6" s="510"/>
      <c r="T6" s="510"/>
      <c r="U6" s="510"/>
      <c r="AE6" s="30" t="s">
        <v>10</v>
      </c>
      <c r="AF6" s="30" t="s">
        <v>13</v>
      </c>
      <c r="AG6" s="30" t="s">
        <v>9</v>
      </c>
      <c r="AH6" s="30" t="s">
        <v>14</v>
      </c>
    </row>
    <row r="7" spans="2:34" x14ac:dyDescent="0.25">
      <c r="AE7" s="30" t="s">
        <v>0</v>
      </c>
      <c r="AF7" s="30" t="s">
        <v>2</v>
      </c>
      <c r="AG7" s="30" t="s">
        <v>1</v>
      </c>
      <c r="AH7" s="30" t="s">
        <v>14</v>
      </c>
    </row>
    <row r="8" spans="2:34" ht="38.5" x14ac:dyDescent="0.25">
      <c r="B8" s="120" t="s">
        <v>608</v>
      </c>
      <c r="C8" s="107" t="s">
        <v>22</v>
      </c>
      <c r="D8" s="107" t="s">
        <v>49</v>
      </c>
      <c r="E8" s="107" t="s">
        <v>705</v>
      </c>
      <c r="F8" s="107" t="s">
        <v>706</v>
      </c>
      <c r="G8" s="107" t="s">
        <v>652</v>
      </c>
      <c r="H8" s="107" t="s">
        <v>651</v>
      </c>
      <c r="I8" s="107" t="s">
        <v>655</v>
      </c>
      <c r="J8" s="107" t="s">
        <v>653</v>
      </c>
      <c r="K8" s="341" t="s">
        <v>644</v>
      </c>
      <c r="L8" s="107" t="s">
        <v>656</v>
      </c>
      <c r="M8" s="107" t="s">
        <v>654</v>
      </c>
      <c r="N8" s="341" t="s">
        <v>645</v>
      </c>
      <c r="O8" s="107" t="s">
        <v>657</v>
      </c>
      <c r="P8" s="107" t="s">
        <v>659</v>
      </c>
      <c r="Q8" s="107" t="s">
        <v>649</v>
      </c>
      <c r="R8" s="107" t="s">
        <v>658</v>
      </c>
      <c r="S8" s="106" t="s">
        <v>11</v>
      </c>
      <c r="T8" s="106" t="s">
        <v>12</v>
      </c>
      <c r="U8" s="106" t="s">
        <v>16</v>
      </c>
    </row>
    <row r="9" spans="2:34" ht="15" customHeight="1" x14ac:dyDescent="0.25">
      <c r="B9" s="119" t="s">
        <v>597</v>
      </c>
      <c r="C9" s="121"/>
      <c r="D9" s="121"/>
      <c r="E9" s="121"/>
      <c r="F9" s="121"/>
      <c r="G9" s="121"/>
      <c r="H9" s="121"/>
      <c r="I9" s="121"/>
      <c r="J9" s="121"/>
      <c r="K9" s="342"/>
      <c r="L9" s="117"/>
      <c r="M9" s="121"/>
      <c r="N9" s="342"/>
      <c r="O9" s="117"/>
      <c r="P9" s="121"/>
      <c r="Q9" s="121"/>
      <c r="R9" s="121"/>
      <c r="S9" s="121"/>
      <c r="T9" s="121"/>
      <c r="U9" s="121"/>
    </row>
    <row r="10" spans="2:34" ht="192.5" x14ac:dyDescent="0.25">
      <c r="B10" s="252" t="s">
        <v>641</v>
      </c>
      <c r="C10" s="265">
        <v>7.01</v>
      </c>
      <c r="D10" s="270" t="s">
        <v>238</v>
      </c>
      <c r="E10" s="269" t="s">
        <v>1014</v>
      </c>
      <c r="F10" s="390"/>
      <c r="G10" s="324" t="s">
        <v>818</v>
      </c>
      <c r="H10" s="378"/>
      <c r="I10" s="261">
        <f>IF(H10="No",1,IF(H10="Partial",2,IF(H10="Yes",3,0)))</f>
        <v>0</v>
      </c>
      <c r="J10" s="318" t="s">
        <v>779</v>
      </c>
      <c r="K10" s="407"/>
      <c r="L10" s="261">
        <f>IF(K10="L",1,IF(K10="M",2,IF(K10="H",3,0)))</f>
        <v>0</v>
      </c>
      <c r="M10" s="284" t="s">
        <v>780</v>
      </c>
      <c r="N10" s="407"/>
      <c r="O10" s="261">
        <f>IF(N10="L",1,IF(N10="M",2,IF(N10="H",3,0)))</f>
        <v>0</v>
      </c>
      <c r="P10" s="262" t="str">
        <f>IF((L10*O10*I10)=0," ", IF((L10*O10*I10)&lt;=3,"Low",IF((L10*O10*I10)&gt;12,"High","Medium")))</f>
        <v xml:space="preserve"> </v>
      </c>
      <c r="Q10" s="380"/>
      <c r="R10" s="380"/>
      <c r="S10" s="259" t="str">
        <f>IF(H10="Yes",3,IF(H10="No",1, IF(H10="Partial", 2, "")))</f>
        <v/>
      </c>
      <c r="T10" s="259" t="str">
        <f>IF(P10="Low",1,IF(P10="High",3, IF(P10="Medium", 2, "")))</f>
        <v/>
      </c>
      <c r="U10" s="260">
        <f>IF(H10="N/A", 0, IF(H10="",0,1))</f>
        <v>0</v>
      </c>
    </row>
    <row r="11" spans="2:34" ht="15" customHeight="1" x14ac:dyDescent="0.25">
      <c r="B11" s="119" t="s">
        <v>622</v>
      </c>
      <c r="C11" s="121"/>
      <c r="D11" s="121"/>
      <c r="E11" s="121"/>
      <c r="F11" s="379"/>
      <c r="G11" s="121"/>
      <c r="H11" s="379"/>
      <c r="I11" s="121"/>
      <c r="J11" s="121"/>
      <c r="K11" s="379"/>
      <c r="L11" s="121"/>
      <c r="M11" s="121"/>
      <c r="N11" s="379"/>
      <c r="O11" s="121"/>
      <c r="P11" s="121"/>
      <c r="Q11" s="379"/>
      <c r="R11" s="379"/>
      <c r="S11" s="151"/>
      <c r="T11" s="151"/>
      <c r="U11" s="151"/>
    </row>
    <row r="12" spans="2:34" ht="219.6" x14ac:dyDescent="0.25">
      <c r="B12" s="218" t="s">
        <v>641</v>
      </c>
      <c r="C12" s="265">
        <v>7.02</v>
      </c>
      <c r="D12" s="266" t="s">
        <v>233</v>
      </c>
      <c r="E12" s="267" t="s">
        <v>1007</v>
      </c>
      <c r="F12" s="390"/>
      <c r="G12" s="310" t="s">
        <v>861</v>
      </c>
      <c r="H12" s="378"/>
      <c r="I12" s="261">
        <f>IF(H12="No",1,IF(H12="Partial",2,IF(H12="Yes",3,0)))</f>
        <v>0</v>
      </c>
      <c r="J12" s="321" t="s">
        <v>781</v>
      </c>
      <c r="K12" s="407"/>
      <c r="L12" s="261">
        <f>IF(K12="L",1,IF(K12="M",2,IF(K12="H",3,0)))</f>
        <v>0</v>
      </c>
      <c r="M12" s="284" t="s">
        <v>782</v>
      </c>
      <c r="N12" s="407"/>
      <c r="O12" s="261">
        <f>IF(N12="L",1,IF(N12="M",2,IF(N12="H",3,0)))</f>
        <v>0</v>
      </c>
      <c r="P12" s="262" t="str">
        <f>IF((L12*O12*I12)=0," ", IF((L12*O12*I12)&lt;=3,"Low",IF((L12*O12*I12)&gt;12,"High","Medium")))</f>
        <v xml:space="preserve"> </v>
      </c>
      <c r="Q12" s="380"/>
      <c r="R12" s="380"/>
      <c r="S12" s="259" t="str">
        <f>IF(H12="Yes",3,IF(H12="No",1, IF(H12="Partial", 2, "")))</f>
        <v/>
      </c>
      <c r="T12" s="259" t="str">
        <f>IF(P12="Low",1,IF(P12="High",3, IF(P12="Medium", 2, "")))</f>
        <v/>
      </c>
      <c r="U12" s="260">
        <f>IF(H12="N/A", 0, IF(H12="",0,1))</f>
        <v>0</v>
      </c>
    </row>
    <row r="13" spans="2:34" ht="15" customHeight="1" x14ac:dyDescent="0.25">
      <c r="B13" s="119" t="s">
        <v>623</v>
      </c>
      <c r="C13" s="121"/>
      <c r="D13" s="121"/>
      <c r="E13" s="121"/>
      <c r="F13" s="379"/>
      <c r="G13" s="121"/>
      <c r="H13" s="379"/>
      <c r="I13" s="121"/>
      <c r="J13" s="121"/>
      <c r="K13" s="379"/>
      <c r="L13" s="121"/>
      <c r="M13" s="121"/>
      <c r="N13" s="379"/>
      <c r="O13" s="121"/>
      <c r="P13" s="121"/>
      <c r="Q13" s="379"/>
      <c r="R13" s="379"/>
      <c r="S13" s="151"/>
      <c r="T13" s="151"/>
      <c r="U13" s="151"/>
    </row>
    <row r="14" spans="2:34" ht="206.75" x14ac:dyDescent="0.25">
      <c r="B14" s="219" t="s">
        <v>641</v>
      </c>
      <c r="C14" s="265">
        <v>7.03</v>
      </c>
      <c r="D14" s="268" t="s">
        <v>666</v>
      </c>
      <c r="E14" s="269" t="s">
        <v>1008</v>
      </c>
      <c r="F14" s="390"/>
      <c r="G14" s="320" t="s">
        <v>819</v>
      </c>
      <c r="H14" s="378"/>
      <c r="I14" s="261">
        <f>IF(H14="No",1,IF(H14="Partial",2,IF(H14="Yes",3,0)))</f>
        <v>0</v>
      </c>
      <c r="J14" s="321" t="s">
        <v>820</v>
      </c>
      <c r="K14" s="407"/>
      <c r="L14" s="261">
        <f>IF(K14="L",1,IF(K14="M",2,IF(K14="H",3,0)))</f>
        <v>0</v>
      </c>
      <c r="M14" s="318" t="s">
        <v>821</v>
      </c>
      <c r="N14" s="407"/>
      <c r="O14" s="261">
        <f>IF(N14="L",1,IF(N14="M",2,IF(N14="H",3,0)))</f>
        <v>0</v>
      </c>
      <c r="P14" s="262" t="str">
        <f>IF((L14*O14*I14)=0," ", IF((L14*O14*I14)&lt;=3,"Low",IF((L14*O14*I14)&gt;12,"High","Medium")))</f>
        <v xml:space="preserve"> </v>
      </c>
      <c r="Q14" s="380"/>
      <c r="R14" s="380"/>
      <c r="S14" s="259" t="str">
        <f>IF(H14="Yes",3,IF(H14="No",1, IF(H14="Partial", 2, "")))</f>
        <v/>
      </c>
      <c r="T14" s="259" t="str">
        <f>IF(P14="Low",1,IF(P14="High",3, IF(P14="Medium", 2, "")))</f>
        <v/>
      </c>
      <c r="U14" s="260">
        <f>IF(H14="N/A", 0, IF(H14="",0,1))</f>
        <v>0</v>
      </c>
    </row>
    <row r="15" spans="2:34" ht="15" customHeight="1" x14ac:dyDescent="0.25">
      <c r="B15" s="119" t="s">
        <v>624</v>
      </c>
      <c r="C15" s="121"/>
      <c r="D15" s="121"/>
      <c r="E15" s="121"/>
      <c r="F15" s="379"/>
      <c r="G15" s="121"/>
      <c r="H15" s="379"/>
      <c r="I15" s="121"/>
      <c r="J15" s="121"/>
      <c r="K15" s="379"/>
      <c r="L15" s="121"/>
      <c r="M15" s="121"/>
      <c r="N15" s="379"/>
      <c r="O15" s="121"/>
      <c r="P15" s="121"/>
      <c r="Q15" s="379"/>
      <c r="R15" s="379"/>
      <c r="S15" s="151"/>
      <c r="T15" s="151"/>
      <c r="U15" s="151"/>
    </row>
    <row r="16" spans="2:34" ht="205.35" x14ac:dyDescent="0.25">
      <c r="B16" s="220" t="s">
        <v>641</v>
      </c>
      <c r="C16" s="265">
        <v>7.04</v>
      </c>
      <c r="D16" s="268" t="s">
        <v>1009</v>
      </c>
      <c r="E16" s="269" t="s">
        <v>1010</v>
      </c>
      <c r="F16" s="390"/>
      <c r="G16" s="320" t="s">
        <v>859</v>
      </c>
      <c r="H16" s="378"/>
      <c r="I16" s="261">
        <f>IF(H16="No",1,IF(H16="Partial",2,IF(H16="Yes",3,0)))</f>
        <v>0</v>
      </c>
      <c r="J16" s="318" t="s">
        <v>822</v>
      </c>
      <c r="K16" s="407"/>
      <c r="L16" s="261">
        <f>IF(K16="L",1,IF(K16="M",2,IF(K16="H",3,0)))</f>
        <v>0</v>
      </c>
      <c r="M16" s="318" t="s">
        <v>823</v>
      </c>
      <c r="N16" s="407"/>
      <c r="O16" s="261">
        <f>IF(N16="L",1,IF(N16="M",2,IF(N16="H",3,0)))</f>
        <v>0</v>
      </c>
      <c r="P16" s="262" t="str">
        <f>IF((L16*O16*I16)=0," ", IF((L16*O16*I16)&lt;=3,"Low",IF((L16*O16*I16)&gt;12,"High","Medium")))</f>
        <v xml:space="preserve"> </v>
      </c>
      <c r="Q16" s="380"/>
      <c r="R16" s="380"/>
      <c r="S16" s="259" t="str">
        <f>IF(H16="Yes",3,IF(H16="No",1, IF(H16="Partial", 2, "")))</f>
        <v/>
      </c>
      <c r="T16" s="259" t="str">
        <f>IF(P16="Low",1,IF(P16="High",3, IF(P16="Medium", 2, "")))</f>
        <v/>
      </c>
      <c r="U16" s="260">
        <f>IF(H16="N/A", 0, IF(H16="",0,1))</f>
        <v>0</v>
      </c>
    </row>
    <row r="17" spans="2:29" ht="15" customHeight="1" x14ac:dyDescent="0.25">
      <c r="B17" s="119" t="s">
        <v>606</v>
      </c>
      <c r="C17" s="121"/>
      <c r="D17" s="121"/>
      <c r="E17" s="121"/>
      <c r="F17" s="379"/>
      <c r="G17" s="121"/>
      <c r="H17" s="379"/>
      <c r="I17" s="121"/>
      <c r="J17" s="121"/>
      <c r="K17" s="379"/>
      <c r="L17" s="121"/>
      <c r="M17" s="121"/>
      <c r="N17" s="379"/>
      <c r="O17" s="121"/>
      <c r="P17" s="121"/>
      <c r="Q17" s="379"/>
      <c r="R17" s="379"/>
      <c r="S17" s="151"/>
      <c r="T17" s="151"/>
      <c r="U17" s="151"/>
    </row>
    <row r="18" spans="2:29" ht="179.65" x14ac:dyDescent="0.25">
      <c r="B18" s="572" t="s">
        <v>641</v>
      </c>
      <c r="C18" s="265">
        <v>7.05</v>
      </c>
      <c r="D18" s="268" t="s">
        <v>235</v>
      </c>
      <c r="E18" s="269" t="s">
        <v>1011</v>
      </c>
      <c r="F18" s="390"/>
      <c r="G18" s="310" t="s">
        <v>860</v>
      </c>
      <c r="H18" s="378"/>
      <c r="I18" s="261">
        <f>IF(H18="No",1,IF(H18="Partial",2,IF(H18="Yes",3,0)))</f>
        <v>0</v>
      </c>
      <c r="J18" s="318" t="s">
        <v>824</v>
      </c>
      <c r="K18" s="407"/>
      <c r="L18" s="261">
        <f>IF(K18="L",1,IF(K18="M",2,IF(K18="H",3,0)))</f>
        <v>0</v>
      </c>
      <c r="M18" s="318" t="s">
        <v>825</v>
      </c>
      <c r="N18" s="407"/>
      <c r="O18" s="261">
        <f>IF(N18="L",1,IF(N18="M",2,IF(N18="H",3,0)))</f>
        <v>0</v>
      </c>
      <c r="P18" s="262" t="str">
        <f>IF((L18*O18*I18)=0," ", IF((L18*O18*I18)&lt;=3,"Low",IF((L18*O18*I18)&gt;12,"High","Medium")))</f>
        <v xml:space="preserve"> </v>
      </c>
      <c r="Q18" s="380"/>
      <c r="R18" s="380"/>
      <c r="S18" s="259" t="str">
        <f>IF(H18="Yes",3,IF(H18="No",1, IF(H18="Partial", 2, "")))</f>
        <v/>
      </c>
      <c r="T18" s="259" t="str">
        <f>IF(P18="Low",1,IF(P18="High",3, IF(P18="Medium", 2, "")))</f>
        <v/>
      </c>
      <c r="U18" s="260">
        <f>IF(H18="N/A", 0, IF(H18="",0,1))</f>
        <v>0</v>
      </c>
    </row>
    <row r="19" spans="2:29" ht="218.15" x14ac:dyDescent="0.25">
      <c r="B19" s="573"/>
      <c r="C19" s="265">
        <v>7.06</v>
      </c>
      <c r="D19" s="268" t="s">
        <v>241</v>
      </c>
      <c r="E19" s="269" t="s">
        <v>1012</v>
      </c>
      <c r="F19" s="390"/>
      <c r="G19" s="320" t="s">
        <v>910</v>
      </c>
      <c r="H19" s="378"/>
      <c r="I19" s="261">
        <f>IF(H19="No",1,IF(H19="Partial",2,IF(H19="Yes",3,0)))</f>
        <v>0</v>
      </c>
      <c r="J19" s="318" t="s">
        <v>826</v>
      </c>
      <c r="K19" s="407"/>
      <c r="L19" s="261">
        <f>IF(K19="L",1,IF(K19="M",2,IF(K19="H",3,0)))</f>
        <v>0</v>
      </c>
      <c r="M19" s="284" t="s">
        <v>827</v>
      </c>
      <c r="N19" s="407"/>
      <c r="O19" s="261">
        <f>IF(N19="L",1,IF(N19="M",2,IF(N19="H",3,0)))</f>
        <v>0</v>
      </c>
      <c r="P19" s="262" t="str">
        <f>IF((L19*O19*I19)=0," ", IF((L19*O19*I19)&lt;=3,"Low",IF((L19*O19*I19)&gt;12,"High","Medium")))</f>
        <v xml:space="preserve"> </v>
      </c>
      <c r="Q19" s="380"/>
      <c r="R19" s="380"/>
      <c r="S19" s="259" t="str">
        <f>IF(H19="Yes",3,IF(H19="No",1, IF(H19="Partial", 2, "")))</f>
        <v/>
      </c>
      <c r="T19" s="259" t="str">
        <f>IF(P19="Low",1,IF(P19="High",3, IF(P19="Medium", 2, "")))</f>
        <v/>
      </c>
      <c r="U19" s="260">
        <f>IF(H19="N/A", 0, IF(H19="",0,1))</f>
        <v>0</v>
      </c>
    </row>
    <row r="20" spans="2:29" ht="15" customHeight="1" x14ac:dyDescent="0.25">
      <c r="B20" s="119" t="s">
        <v>203</v>
      </c>
      <c r="C20" s="121"/>
      <c r="D20" s="121"/>
      <c r="E20" s="121"/>
      <c r="F20" s="379"/>
      <c r="G20" s="121"/>
      <c r="H20" s="379"/>
      <c r="I20" s="121"/>
      <c r="J20" s="121"/>
      <c r="K20" s="379"/>
      <c r="L20" s="121"/>
      <c r="M20" s="121"/>
      <c r="N20" s="379"/>
      <c r="O20" s="121"/>
      <c r="P20" s="121"/>
      <c r="Q20" s="379"/>
      <c r="R20" s="379"/>
      <c r="S20" s="151"/>
      <c r="T20" s="151"/>
      <c r="U20" s="151"/>
    </row>
    <row r="21" spans="2:29" s="165" customFormat="1" ht="243.8" x14ac:dyDescent="0.25">
      <c r="B21" s="218" t="s">
        <v>641</v>
      </c>
      <c r="C21" s="265">
        <v>7.07</v>
      </c>
      <c r="D21" s="268" t="s">
        <v>204</v>
      </c>
      <c r="E21" s="269" t="s">
        <v>1013</v>
      </c>
      <c r="F21" s="390"/>
      <c r="G21" s="320" t="s">
        <v>862</v>
      </c>
      <c r="H21" s="378"/>
      <c r="I21" s="261">
        <f>IF(H21="No",1,IF(H21="Partial",2,IF(H21="Yes",3,0)))</f>
        <v>0</v>
      </c>
      <c r="J21" s="284" t="s">
        <v>783</v>
      </c>
      <c r="K21" s="407"/>
      <c r="L21" s="261">
        <f>IF(K21="L",1,IF(K21="M",2,IF(K21="H",3,0)))</f>
        <v>0</v>
      </c>
      <c r="M21" s="318" t="s">
        <v>828</v>
      </c>
      <c r="N21" s="407"/>
      <c r="O21" s="261">
        <f>IF(N21="L",1,IF(N21="M",2,IF(N21="H",3,0)))</f>
        <v>0</v>
      </c>
      <c r="P21" s="262" t="str">
        <f>IF((L21*O21*I21)=0," ", IF((L21*O21*I21)&lt;=3,"Low",IF((L21*O21*I21)&gt;12,"High","Medium")))</f>
        <v xml:space="preserve"> </v>
      </c>
      <c r="Q21" s="380"/>
      <c r="R21" s="380"/>
      <c r="S21" s="259" t="str">
        <f>IF(H21="Yes",3,IF(H21="No",1, IF(H21="Partial", 2, "")))</f>
        <v/>
      </c>
      <c r="T21" s="259" t="str">
        <f>IF(P21="Low",1,IF(P21="High",3, IF(P21="Medium", 2, "")))</f>
        <v/>
      </c>
      <c r="U21" s="260">
        <f>IF(H21="N/A", 0, IF(H21="",0,1))</f>
        <v>0</v>
      </c>
      <c r="AB21" s="170"/>
      <c r="AC21" s="78"/>
    </row>
    <row r="22" spans="2:29" ht="15" thickBot="1" x14ac:dyDescent="0.3">
      <c r="S22" s="54">
        <f>SUM(S9:S21)</f>
        <v>0</v>
      </c>
      <c r="T22" s="54">
        <f>SUM(T9:T21)</f>
        <v>0</v>
      </c>
      <c r="U22" s="54"/>
    </row>
    <row r="23" spans="2:29" ht="15" hidden="1" thickBot="1" x14ac:dyDescent="0.3">
      <c r="P23" s="39" t="s">
        <v>15</v>
      </c>
      <c r="Q23" s="39" t="s">
        <v>17</v>
      </c>
      <c r="R23" s="39" t="s">
        <v>3</v>
      </c>
    </row>
    <row r="24" spans="2:29" ht="15" hidden="1" thickBot="1" x14ac:dyDescent="0.3">
      <c r="P24" s="41">
        <f>SUM(U9:U21)</f>
        <v>0</v>
      </c>
      <c r="Q24" s="42" t="e">
        <f>IF(S22/P24&lt;1.5, "Low",IF(S22/P24&gt;2.41, "High", "Medium"))</f>
        <v>#DIV/0!</v>
      </c>
      <c r="R24" s="43" t="e">
        <f>IF(T22/P24&lt;1.5, "Low",IF(T22/P24&gt;2.41, "High", "Moderate"))</f>
        <v>#DIV/0!</v>
      </c>
    </row>
    <row r="25" spans="2:29" hidden="1" x14ac:dyDescent="0.25"/>
    <row r="26" spans="2:29" hidden="1" x14ac:dyDescent="0.25">
      <c r="Q26" s="256"/>
      <c r="R26" s="256"/>
    </row>
    <row r="27" spans="2:29" hidden="1" x14ac:dyDescent="0.25">
      <c r="P27" s="45" t="s">
        <v>19</v>
      </c>
      <c r="Q27" s="256">
        <f>COUNTIF(H9:H21, "No")</f>
        <v>0</v>
      </c>
      <c r="R27" s="256">
        <f>COUNTIF(P10:P21, "Low")</f>
        <v>0</v>
      </c>
    </row>
    <row r="28" spans="2:29" hidden="1" x14ac:dyDescent="0.25">
      <c r="P28" s="45" t="s">
        <v>20</v>
      </c>
      <c r="Q28" s="256">
        <f>COUNTIF(H9:H21, "Partial")</f>
        <v>0</v>
      </c>
      <c r="R28" s="256">
        <f>COUNTIF(P10:P21, "Moderate")</f>
        <v>0</v>
      </c>
    </row>
    <row r="29" spans="2:29" hidden="1" x14ac:dyDescent="0.25">
      <c r="P29" s="45" t="s">
        <v>18</v>
      </c>
      <c r="Q29" s="256">
        <f>COUNTIF(H9:H21, "Yes")</f>
        <v>0</v>
      </c>
      <c r="R29" s="256">
        <f>COUNTIF(P10:P21, "High")</f>
        <v>0</v>
      </c>
    </row>
    <row r="30" spans="2:29" x14ac:dyDescent="0.25">
      <c r="B30" s="411" t="s">
        <v>959</v>
      </c>
      <c r="C30" s="412"/>
      <c r="D30" s="412"/>
      <c r="E30" s="412"/>
      <c r="F30" s="413"/>
      <c r="Q30" s="256"/>
      <c r="R30" s="256"/>
    </row>
    <row r="31" spans="2:29" ht="15" thickBot="1" x14ac:dyDescent="0.3">
      <c r="B31" s="414"/>
      <c r="C31" s="415"/>
      <c r="D31" s="415"/>
      <c r="E31" s="415"/>
      <c r="F31" s="416"/>
    </row>
    <row r="42" spans="2:27" ht="36.75" customHeight="1" x14ac:dyDescent="0.25">
      <c r="B42" s="49"/>
      <c r="F42" s="49"/>
      <c r="G42" s="250"/>
      <c r="Z42" s="82"/>
      <c r="AA42" s="82"/>
    </row>
    <row r="43" spans="2:27" x14ac:dyDescent="0.25">
      <c r="B43" s="49"/>
      <c r="F43" s="49"/>
      <c r="G43" s="250"/>
      <c r="Z43" s="80"/>
      <c r="AA43" s="80"/>
    </row>
    <row r="44" spans="2:27" x14ac:dyDescent="0.25">
      <c r="B44" s="49"/>
      <c r="F44" s="49"/>
      <c r="G44" s="250"/>
    </row>
    <row r="45" spans="2:27" x14ac:dyDescent="0.25">
      <c r="B45" s="49"/>
      <c r="F45" s="49"/>
      <c r="G45" s="250"/>
    </row>
    <row r="46" spans="2:27" x14ac:dyDescent="0.25">
      <c r="B46" s="49"/>
      <c r="F46" s="49"/>
      <c r="G46" s="250"/>
    </row>
    <row r="47" spans="2:27" x14ac:dyDescent="0.25">
      <c r="B47" s="49"/>
      <c r="E47" s="563"/>
      <c r="F47" s="565"/>
      <c r="G47" s="250"/>
      <c r="H47" s="563"/>
      <c r="P47" s="563"/>
      <c r="Q47" s="563"/>
    </row>
    <row r="48" spans="2:27" x14ac:dyDescent="0.25">
      <c r="B48" s="49"/>
      <c r="E48" s="563"/>
      <c r="F48" s="565"/>
      <c r="G48" s="250"/>
      <c r="H48" s="563"/>
      <c r="P48" s="563"/>
      <c r="Q48" s="563"/>
    </row>
    <row r="49" spans="2:17" x14ac:dyDescent="0.25">
      <c r="B49" s="49"/>
      <c r="F49" s="49"/>
      <c r="G49" s="250"/>
    </row>
    <row r="50" spans="2:17" x14ac:dyDescent="0.25">
      <c r="F50" s="49"/>
      <c r="G50" s="250"/>
    </row>
    <row r="51" spans="2:17" x14ac:dyDescent="0.25">
      <c r="E51" s="563"/>
      <c r="F51" s="565"/>
      <c r="G51" s="250"/>
      <c r="H51" s="563"/>
      <c r="P51" s="563"/>
      <c r="Q51" s="563"/>
    </row>
    <row r="52" spans="2:17" x14ac:dyDescent="0.25">
      <c r="E52" s="563"/>
      <c r="F52" s="565"/>
      <c r="G52" s="250"/>
      <c r="H52" s="563"/>
      <c r="P52" s="563"/>
      <c r="Q52" s="563"/>
    </row>
    <row r="53" spans="2:17" x14ac:dyDescent="0.25">
      <c r="F53" s="49"/>
      <c r="G53" s="250"/>
    </row>
    <row r="54" spans="2:17" x14ac:dyDescent="0.25">
      <c r="F54" s="49"/>
      <c r="G54" s="250"/>
    </row>
    <row r="55" spans="2:17" x14ac:dyDescent="0.25">
      <c r="F55" s="49"/>
      <c r="G55" s="250"/>
    </row>
    <row r="65" spans="3:3" x14ac:dyDescent="0.25">
      <c r="C65" s="46"/>
    </row>
  </sheetData>
  <sheetProtection password="A41C" sheet="1" objects="1" scenarios="1"/>
  <customSheetViews>
    <customSheetView guid="{4D29B127-89DB-4203-8E0C-63913F980539}" scale="75" showPageBreaks="1" showGridLines="0" printArea="1" hiddenRows="1" hiddenColumns="1" topLeftCell="A5">
      <selection activeCell="A3" sqref="A3"/>
      <colBreaks count="1" manualBreakCount="1">
        <brk id="12" max="1048575" man="1"/>
      </colBreaks>
      <pageMargins left="0" right="0" top="1" bottom="1" header="0.5" footer="0.5"/>
      <pageSetup paperSize="5" scale="35" pageOrder="overThenDown" orientation="landscape" r:id="rId1"/>
      <headerFooter scaleWithDoc="0" alignWithMargins="0">
        <oddHeader>&amp;CTO1-D035_Risk Assessment Framework</oddHeader>
        <oddFooter>&amp;L&amp;A
05/24/2011&amp;C&amp;P of &amp;N&amp;R&amp;G</oddFooter>
      </headerFooter>
    </customSheetView>
  </customSheetViews>
  <mergeCells count="15">
    <mergeCell ref="E51:E52"/>
    <mergeCell ref="F51:F52"/>
    <mergeCell ref="P51:P52"/>
    <mergeCell ref="P47:P48"/>
    <mergeCell ref="Q51:Q52"/>
    <mergeCell ref="Q47:Q48"/>
    <mergeCell ref="H51:H52"/>
    <mergeCell ref="H47:H48"/>
    <mergeCell ref="B2:G2"/>
    <mergeCell ref="B30:F31"/>
    <mergeCell ref="B6:U6"/>
    <mergeCell ref="B4:U4"/>
    <mergeCell ref="F47:F48"/>
    <mergeCell ref="E47:E48"/>
    <mergeCell ref="B18:B19"/>
  </mergeCells>
  <conditionalFormatting sqref="Z43:AA43">
    <cfRule type="containsText" dxfId="842" priority="391" stopIfTrue="1" operator="containsText" text="Moderate">
      <formula>NOT(ISERROR(SEARCH("Moderate",Z43)))</formula>
    </cfRule>
    <cfRule type="containsErrors" dxfId="841" priority="398">
      <formula>ISERROR(Z43)</formula>
    </cfRule>
    <cfRule type="containsText" dxfId="840" priority="399" operator="containsText" text="Low">
      <formula>NOT(ISERROR(SEARCH("Low",Z43)))</formula>
    </cfRule>
    <cfRule type="containsText" dxfId="839" priority="400" operator="containsText" text="Medium">
      <formula>NOT(ISERROR(SEARCH("Medium",Z43)))</formula>
    </cfRule>
    <cfRule type="containsText" dxfId="838" priority="401" operator="containsText" text="High">
      <formula>NOT(ISERROR(SEARCH("High",Z43)))</formula>
    </cfRule>
  </conditionalFormatting>
  <conditionalFormatting sqref="Z43:AA43">
    <cfRule type="colorScale" priority="397">
      <colorScale>
        <cfvo type="num" val="1"/>
        <cfvo type="percent" val="50"/>
        <cfvo type="num" val="3"/>
        <color rgb="FF00B050"/>
        <color rgb="FFFFFF00"/>
        <color rgb="FFFF0000"/>
      </colorScale>
    </cfRule>
  </conditionalFormatting>
  <conditionalFormatting sqref="Z43:AA43">
    <cfRule type="colorScale" priority="396">
      <colorScale>
        <cfvo type="num" val="1"/>
        <cfvo type="percent" val="50"/>
        <cfvo type="num" val="3"/>
        <color rgb="FF00B050"/>
        <color rgb="FFFFFF00"/>
        <color rgb="FFFF0000"/>
      </colorScale>
    </cfRule>
  </conditionalFormatting>
  <conditionalFormatting sqref="Z43:AA43">
    <cfRule type="colorScale" priority="395">
      <colorScale>
        <cfvo type="num" val="1"/>
        <cfvo type="percent" val="50"/>
        <cfvo type="num" val="3"/>
        <color rgb="FF00B050"/>
        <color rgb="FFFFFF00"/>
        <color rgb="FFFF0000"/>
      </colorScale>
    </cfRule>
  </conditionalFormatting>
  <conditionalFormatting sqref="Z43:AA43">
    <cfRule type="colorScale" priority="394">
      <colorScale>
        <cfvo type="num" val="0"/>
        <cfvo type="percent" val="50"/>
        <cfvo type="num" val="3"/>
        <color rgb="FF00B050"/>
        <color rgb="FFFFFF00"/>
        <color rgb="FFFF0000"/>
      </colorScale>
    </cfRule>
  </conditionalFormatting>
  <conditionalFormatting sqref="Z43:AA43">
    <cfRule type="colorScale" priority="393">
      <colorScale>
        <cfvo type="num" val="1"/>
        <cfvo type="percent" val="50"/>
        <cfvo type="num" val="3"/>
        <color rgb="FF00B050"/>
        <color rgb="FFFFFF00"/>
        <color rgb="FFFF0000"/>
      </colorScale>
    </cfRule>
  </conditionalFormatting>
  <conditionalFormatting sqref="Z43:AA43">
    <cfRule type="colorScale" priority="392">
      <colorScale>
        <cfvo type="num" val="0"/>
        <cfvo type="percent" val="50"/>
        <cfvo type="num" val="3"/>
        <color rgb="FF00B050"/>
        <color rgb="FFFFFF00"/>
        <color rgb="FFFF0000"/>
      </colorScale>
    </cfRule>
  </conditionalFormatting>
  <conditionalFormatting sqref="Q24">
    <cfRule type="containsErrors" dxfId="837" priority="346">
      <formula>ISERROR(Q24)</formula>
    </cfRule>
    <cfRule type="containsText" dxfId="836" priority="347" operator="containsText" text="Low">
      <formula>NOT(ISERROR(SEARCH("Low",Q24)))</formula>
    </cfRule>
    <cfRule type="containsText" dxfId="835" priority="348" operator="containsText" text="Medium">
      <formula>NOT(ISERROR(SEARCH("Medium",Q24)))</formula>
    </cfRule>
    <cfRule type="containsText" dxfId="834" priority="349" operator="containsText" text="High">
      <formula>NOT(ISERROR(SEARCH("High",Q24)))</formula>
    </cfRule>
  </conditionalFormatting>
  <conditionalFormatting sqref="Q24">
    <cfRule type="colorScale" priority="345">
      <colorScale>
        <cfvo type="num" val="1"/>
        <cfvo type="percent" val="50"/>
        <cfvo type="num" val="3"/>
        <color rgb="FF00B050"/>
        <color rgb="FFFFFF00"/>
        <color rgb="FFFF0000"/>
      </colorScale>
    </cfRule>
  </conditionalFormatting>
  <conditionalFormatting sqref="Q24">
    <cfRule type="colorScale" priority="344">
      <colorScale>
        <cfvo type="num" val="1"/>
        <cfvo type="percent" val="50"/>
        <cfvo type="num" val="3"/>
        <color rgb="FF00B050"/>
        <color rgb="FFFFFF00"/>
        <color rgb="FFFF0000"/>
      </colorScale>
    </cfRule>
  </conditionalFormatting>
  <conditionalFormatting sqref="Q24">
    <cfRule type="colorScale" priority="343">
      <colorScale>
        <cfvo type="num" val="1"/>
        <cfvo type="percent" val="50"/>
        <cfvo type="num" val="3"/>
        <color rgb="FF00B050"/>
        <color rgb="FFFFFF00"/>
        <color rgb="FFFF0000"/>
      </colorScale>
    </cfRule>
  </conditionalFormatting>
  <conditionalFormatting sqref="Q24">
    <cfRule type="colorScale" priority="342">
      <colorScale>
        <cfvo type="num" val="1"/>
        <cfvo type="percent" val="50"/>
        <cfvo type="num" val="3"/>
        <color rgb="FF00B050"/>
        <color rgb="FFFFFF00"/>
        <color rgb="FFFF0000"/>
      </colorScale>
    </cfRule>
  </conditionalFormatting>
  <conditionalFormatting sqref="R24">
    <cfRule type="containsText" dxfId="833" priority="331" stopIfTrue="1" operator="containsText" text="Moderate">
      <formula>NOT(ISERROR(SEARCH("Moderate",R24)))</formula>
    </cfRule>
    <cfRule type="containsErrors" dxfId="832" priority="338">
      <formula>ISERROR(R24)</formula>
    </cfRule>
    <cfRule type="containsText" dxfId="831" priority="339" operator="containsText" text="Low">
      <formula>NOT(ISERROR(SEARCH("Low",R24)))</formula>
    </cfRule>
    <cfRule type="containsText" dxfId="830" priority="340" operator="containsText" text="Medium">
      <formula>NOT(ISERROR(SEARCH("Medium",R24)))</formula>
    </cfRule>
    <cfRule type="containsText" dxfId="829" priority="341" operator="containsText" text="High">
      <formula>NOT(ISERROR(SEARCH("High",R24)))</formula>
    </cfRule>
  </conditionalFormatting>
  <conditionalFormatting sqref="R24">
    <cfRule type="colorScale" priority="337">
      <colorScale>
        <cfvo type="num" val="1"/>
        <cfvo type="percent" val="50"/>
        <cfvo type="num" val="3"/>
        <color rgb="FF00B050"/>
        <color rgb="FFFFFF00"/>
        <color rgb="FFFF0000"/>
      </colorScale>
    </cfRule>
  </conditionalFormatting>
  <conditionalFormatting sqref="R24">
    <cfRule type="colorScale" priority="336">
      <colorScale>
        <cfvo type="num" val="1"/>
        <cfvo type="percent" val="50"/>
        <cfvo type="num" val="3"/>
        <color rgb="FF00B050"/>
        <color rgb="FFFFFF00"/>
        <color rgb="FFFF0000"/>
      </colorScale>
    </cfRule>
  </conditionalFormatting>
  <conditionalFormatting sqref="R24">
    <cfRule type="colorScale" priority="335">
      <colorScale>
        <cfvo type="num" val="1"/>
        <cfvo type="percent" val="50"/>
        <cfvo type="num" val="3"/>
        <color rgb="FF00B050"/>
        <color rgb="FFFFFF00"/>
        <color rgb="FFFF0000"/>
      </colorScale>
    </cfRule>
  </conditionalFormatting>
  <conditionalFormatting sqref="R24">
    <cfRule type="colorScale" priority="334">
      <colorScale>
        <cfvo type="num" val="0"/>
        <cfvo type="percent" val="50"/>
        <cfvo type="num" val="3"/>
        <color rgb="FF00B050"/>
        <color rgb="FFFFFF00"/>
        <color rgb="FFFF0000"/>
      </colorScale>
    </cfRule>
  </conditionalFormatting>
  <conditionalFormatting sqref="R24">
    <cfRule type="colorScale" priority="333">
      <colorScale>
        <cfvo type="num" val="1"/>
        <cfvo type="percent" val="50"/>
        <cfvo type="num" val="3"/>
        <color rgb="FF00B050"/>
        <color rgb="FFFFFF00"/>
        <color rgb="FFFF0000"/>
      </colorScale>
    </cfRule>
  </conditionalFormatting>
  <conditionalFormatting sqref="R24">
    <cfRule type="colorScale" priority="332">
      <colorScale>
        <cfvo type="num" val="0"/>
        <cfvo type="percent" val="50"/>
        <cfvo type="num" val="3"/>
        <color rgb="FF00B050"/>
        <color rgb="FFFFFF00"/>
        <color rgb="FFFF0000"/>
      </colorScale>
    </cfRule>
  </conditionalFormatting>
  <conditionalFormatting sqref="H10">
    <cfRule type="containsText" dxfId="828" priority="231" operator="containsText" text="N/A">
      <formula>NOT(ISERROR(SEARCH("N/A",H10)))</formula>
    </cfRule>
    <cfRule type="containsText" dxfId="827" priority="232" operator="containsText" text="No">
      <formula>NOT(ISERROR(SEARCH("No",H10)))</formula>
    </cfRule>
    <cfRule type="containsText" dxfId="826" priority="233" operator="containsText" text="Partial">
      <formula>NOT(ISERROR(SEARCH("Partial",H10)))</formula>
    </cfRule>
    <cfRule type="containsText" dxfId="825" priority="234" operator="containsText" text="Yes">
      <formula>NOT(ISERROR(SEARCH("Yes",H10)))</formula>
    </cfRule>
  </conditionalFormatting>
  <conditionalFormatting sqref="H12">
    <cfRule type="containsText" dxfId="824" priority="215" operator="containsText" text="N/A">
      <formula>NOT(ISERROR(SEARCH("N/A",H12)))</formula>
    </cfRule>
    <cfRule type="containsText" dxfId="823" priority="216" operator="containsText" text="No">
      <formula>NOT(ISERROR(SEARCH("No",H12)))</formula>
    </cfRule>
    <cfRule type="containsText" dxfId="822" priority="217" operator="containsText" text="Partial">
      <formula>NOT(ISERROR(SEARCH("Partial",H12)))</formula>
    </cfRule>
    <cfRule type="containsText" dxfId="821" priority="218" operator="containsText" text="Yes">
      <formula>NOT(ISERROR(SEARCH("Yes",H12)))</formula>
    </cfRule>
  </conditionalFormatting>
  <conditionalFormatting sqref="H14">
    <cfRule type="containsText" dxfId="820" priority="207" operator="containsText" text="N/A">
      <formula>NOT(ISERROR(SEARCH("N/A",H14)))</formula>
    </cfRule>
    <cfRule type="containsText" dxfId="819" priority="208" operator="containsText" text="No">
      <formula>NOT(ISERROR(SEARCH("No",H14)))</formula>
    </cfRule>
    <cfRule type="containsText" dxfId="818" priority="209" operator="containsText" text="Partial">
      <formula>NOT(ISERROR(SEARCH("Partial",H14)))</formula>
    </cfRule>
    <cfRule type="containsText" dxfId="817" priority="210" operator="containsText" text="Yes">
      <formula>NOT(ISERROR(SEARCH("Yes",H14)))</formula>
    </cfRule>
  </conditionalFormatting>
  <conditionalFormatting sqref="H16">
    <cfRule type="containsText" dxfId="816" priority="199" operator="containsText" text="N/A">
      <formula>NOT(ISERROR(SEARCH("N/A",H16)))</formula>
    </cfRule>
    <cfRule type="containsText" dxfId="815" priority="200" operator="containsText" text="No">
      <formula>NOT(ISERROR(SEARCH("No",H16)))</formula>
    </cfRule>
    <cfRule type="containsText" dxfId="814" priority="201" operator="containsText" text="Partial">
      <formula>NOT(ISERROR(SEARCH("Partial",H16)))</formula>
    </cfRule>
    <cfRule type="containsText" dxfId="813" priority="202" operator="containsText" text="Yes">
      <formula>NOT(ISERROR(SEARCH("Yes",H16)))</formula>
    </cfRule>
  </conditionalFormatting>
  <conditionalFormatting sqref="H18">
    <cfRule type="containsText" dxfId="812" priority="191" operator="containsText" text="N/A">
      <formula>NOT(ISERROR(SEARCH("N/A",H18)))</formula>
    </cfRule>
    <cfRule type="containsText" dxfId="811" priority="192" operator="containsText" text="No">
      <formula>NOT(ISERROR(SEARCH("No",H18)))</formula>
    </cfRule>
    <cfRule type="containsText" dxfId="810" priority="193" operator="containsText" text="Partial">
      <formula>NOT(ISERROR(SEARCH("Partial",H18)))</formula>
    </cfRule>
    <cfRule type="containsText" dxfId="809" priority="194" operator="containsText" text="Yes">
      <formula>NOT(ISERROR(SEARCH("Yes",H18)))</formula>
    </cfRule>
  </conditionalFormatting>
  <conditionalFormatting sqref="H19">
    <cfRule type="containsText" dxfId="808" priority="175" operator="containsText" text="N/A">
      <formula>NOT(ISERROR(SEARCH("N/A",H19)))</formula>
    </cfRule>
    <cfRule type="containsText" dxfId="807" priority="176" operator="containsText" text="No">
      <formula>NOT(ISERROR(SEARCH("No",H19)))</formula>
    </cfRule>
    <cfRule type="containsText" dxfId="806" priority="177" operator="containsText" text="Partial">
      <formula>NOT(ISERROR(SEARCH("Partial",H19)))</formula>
    </cfRule>
    <cfRule type="containsText" dxfId="805" priority="178" operator="containsText" text="Yes">
      <formula>NOT(ISERROR(SEARCH("Yes",H19)))</formula>
    </cfRule>
  </conditionalFormatting>
  <conditionalFormatting sqref="H21">
    <cfRule type="containsText" dxfId="804" priority="151" operator="containsText" text="N/A">
      <formula>NOT(ISERROR(SEARCH("N/A",H21)))</formula>
    </cfRule>
    <cfRule type="containsText" dxfId="803" priority="152" operator="containsText" text="No">
      <formula>NOT(ISERROR(SEARCH("No",H21)))</formula>
    </cfRule>
    <cfRule type="containsText" dxfId="802" priority="153" operator="containsText" text="Partial">
      <formula>NOT(ISERROR(SEARCH("Partial",H21)))</formula>
    </cfRule>
    <cfRule type="containsText" dxfId="801" priority="154" operator="containsText" text="Yes">
      <formula>NOT(ISERROR(SEARCH("Yes",H21)))</formula>
    </cfRule>
  </conditionalFormatting>
  <conditionalFormatting sqref="P21 P16 P14 P12 P10 P18:P19">
    <cfRule type="containsText" dxfId="800" priority="47" operator="containsText" text="N/A">
      <formula>NOT(ISERROR(SEARCH("N/A",P10)))</formula>
    </cfRule>
    <cfRule type="containsText" dxfId="799" priority="48" operator="containsText" text="High">
      <formula>NOT(ISERROR(SEARCH("High",P10)))</formula>
    </cfRule>
    <cfRule type="containsText" dxfId="798" priority="49" operator="containsText" text="Medium">
      <formula>NOT(ISERROR(SEARCH("Medium",P10)))</formula>
    </cfRule>
    <cfRule type="containsText" dxfId="797" priority="50" operator="containsText" text="Low">
      <formula>NOT(ISERROR(SEARCH("Low",P10)))</formula>
    </cfRule>
  </conditionalFormatting>
  <conditionalFormatting sqref="P21 P16 P14 P12 P10">
    <cfRule type="containsText" dxfId="796" priority="43" operator="containsText" text="N/A">
      <formula>NOT(ISERROR(SEARCH("N/A",P10)))</formula>
    </cfRule>
    <cfRule type="containsText" dxfId="795" priority="44" operator="containsText" text="High">
      <formula>NOT(ISERROR(SEARCH("High",P10)))</formula>
    </cfRule>
    <cfRule type="containsText" dxfId="794" priority="45" operator="containsText" text="Medium">
      <formula>NOT(ISERROR(SEARCH("Medium",P10)))</formula>
    </cfRule>
    <cfRule type="containsText" dxfId="793" priority="46" operator="containsText" text="Low">
      <formula>NOT(ISERROR(SEARCH("Low",P10)))</formula>
    </cfRule>
  </conditionalFormatting>
  <conditionalFormatting sqref="N9:N10">
    <cfRule type="containsText" dxfId="792" priority="40" operator="containsText" text="H">
      <formula>NOT(ISERROR(SEARCH("H",N9)))</formula>
    </cfRule>
    <cfRule type="containsText" dxfId="791" priority="41" operator="containsText" text="M">
      <formula>NOT(ISERROR(SEARCH("M",N9)))</formula>
    </cfRule>
    <cfRule type="containsText" dxfId="790" priority="42" operator="containsText" text="L">
      <formula>NOT(ISERROR(SEARCH("L",N9)))</formula>
    </cfRule>
  </conditionalFormatting>
  <conditionalFormatting sqref="K9:K10">
    <cfRule type="containsText" dxfId="789" priority="37" operator="containsText" text="H">
      <formula>NOT(ISERROR(SEARCH("H",K9)))</formula>
    </cfRule>
    <cfRule type="containsText" dxfId="788" priority="38" operator="containsText" text="M">
      <formula>NOT(ISERROR(SEARCH("M",K9)))</formula>
    </cfRule>
    <cfRule type="containsText" dxfId="787" priority="39" operator="containsText" text="L">
      <formula>NOT(ISERROR(SEARCH("L",K9)))</formula>
    </cfRule>
  </conditionalFormatting>
  <conditionalFormatting sqref="K12">
    <cfRule type="containsText" dxfId="786" priority="34" operator="containsText" text="H">
      <formula>NOT(ISERROR(SEARCH("H",K12)))</formula>
    </cfRule>
    <cfRule type="containsText" dxfId="785" priority="35" operator="containsText" text="M">
      <formula>NOT(ISERROR(SEARCH("M",K12)))</formula>
    </cfRule>
    <cfRule type="containsText" dxfId="784" priority="36" operator="containsText" text="L">
      <formula>NOT(ISERROR(SEARCH("L",K12)))</formula>
    </cfRule>
  </conditionalFormatting>
  <conditionalFormatting sqref="K14">
    <cfRule type="containsText" dxfId="783" priority="31" operator="containsText" text="H">
      <formula>NOT(ISERROR(SEARCH("H",K14)))</formula>
    </cfRule>
    <cfRule type="containsText" dxfId="782" priority="32" operator="containsText" text="M">
      <formula>NOT(ISERROR(SEARCH("M",K14)))</formula>
    </cfRule>
    <cfRule type="containsText" dxfId="781" priority="33" operator="containsText" text="L">
      <formula>NOT(ISERROR(SEARCH("L",K14)))</formula>
    </cfRule>
  </conditionalFormatting>
  <conditionalFormatting sqref="K16">
    <cfRule type="containsText" dxfId="780" priority="28" operator="containsText" text="H">
      <formula>NOT(ISERROR(SEARCH("H",K16)))</formula>
    </cfRule>
    <cfRule type="containsText" dxfId="779" priority="29" operator="containsText" text="M">
      <formula>NOT(ISERROR(SEARCH("M",K16)))</formula>
    </cfRule>
    <cfRule type="containsText" dxfId="778" priority="30" operator="containsText" text="L">
      <formula>NOT(ISERROR(SEARCH("L",K16)))</formula>
    </cfRule>
  </conditionalFormatting>
  <conditionalFormatting sqref="K18">
    <cfRule type="containsText" dxfId="777" priority="25" operator="containsText" text="H">
      <formula>NOT(ISERROR(SEARCH("H",K18)))</formula>
    </cfRule>
    <cfRule type="containsText" dxfId="776" priority="26" operator="containsText" text="M">
      <formula>NOT(ISERROR(SEARCH("M",K18)))</formula>
    </cfRule>
    <cfRule type="containsText" dxfId="775" priority="27" operator="containsText" text="L">
      <formula>NOT(ISERROR(SEARCH("L",K18)))</formula>
    </cfRule>
  </conditionalFormatting>
  <conditionalFormatting sqref="K19">
    <cfRule type="containsText" dxfId="774" priority="22" operator="containsText" text="H">
      <formula>NOT(ISERROR(SEARCH("H",K19)))</formula>
    </cfRule>
    <cfRule type="containsText" dxfId="773" priority="23" operator="containsText" text="M">
      <formula>NOT(ISERROR(SEARCH("M",K19)))</formula>
    </cfRule>
    <cfRule type="containsText" dxfId="772" priority="24" operator="containsText" text="L">
      <formula>NOT(ISERROR(SEARCH("L",K19)))</formula>
    </cfRule>
  </conditionalFormatting>
  <conditionalFormatting sqref="K21">
    <cfRule type="containsText" dxfId="771" priority="19" operator="containsText" text="H">
      <formula>NOT(ISERROR(SEARCH("H",K21)))</formula>
    </cfRule>
    <cfRule type="containsText" dxfId="770" priority="20" operator="containsText" text="M">
      <formula>NOT(ISERROR(SEARCH("M",K21)))</formula>
    </cfRule>
    <cfRule type="containsText" dxfId="769" priority="21" operator="containsText" text="L">
      <formula>NOT(ISERROR(SEARCH("L",K21)))</formula>
    </cfRule>
  </conditionalFormatting>
  <conditionalFormatting sqref="N12">
    <cfRule type="containsText" dxfId="768" priority="16" operator="containsText" text="H">
      <formula>NOT(ISERROR(SEARCH("H",N12)))</formula>
    </cfRule>
    <cfRule type="containsText" dxfId="767" priority="17" operator="containsText" text="M">
      <formula>NOT(ISERROR(SEARCH("M",N12)))</formula>
    </cfRule>
    <cfRule type="containsText" dxfId="766" priority="18" operator="containsText" text="L">
      <formula>NOT(ISERROR(SEARCH("L",N12)))</formula>
    </cfRule>
  </conditionalFormatting>
  <conditionalFormatting sqref="N14">
    <cfRule type="containsText" dxfId="765" priority="13" operator="containsText" text="H">
      <formula>NOT(ISERROR(SEARCH("H",N14)))</formula>
    </cfRule>
    <cfRule type="containsText" dxfId="764" priority="14" operator="containsText" text="M">
      <formula>NOT(ISERROR(SEARCH("M",N14)))</formula>
    </cfRule>
    <cfRule type="containsText" dxfId="763" priority="15" operator="containsText" text="L">
      <formula>NOT(ISERROR(SEARCH("L",N14)))</formula>
    </cfRule>
  </conditionalFormatting>
  <conditionalFormatting sqref="N16">
    <cfRule type="containsText" dxfId="762" priority="10" operator="containsText" text="H">
      <formula>NOT(ISERROR(SEARCH("H",N16)))</formula>
    </cfRule>
    <cfRule type="containsText" dxfId="761" priority="11" operator="containsText" text="M">
      <formula>NOT(ISERROR(SEARCH("M",N16)))</formula>
    </cfRule>
    <cfRule type="containsText" dxfId="760" priority="12" operator="containsText" text="L">
      <formula>NOT(ISERROR(SEARCH("L",N16)))</formula>
    </cfRule>
  </conditionalFormatting>
  <conditionalFormatting sqref="N18">
    <cfRule type="containsText" dxfId="759" priority="7" operator="containsText" text="H">
      <formula>NOT(ISERROR(SEARCH("H",N18)))</formula>
    </cfRule>
    <cfRule type="containsText" dxfId="758" priority="8" operator="containsText" text="M">
      <formula>NOT(ISERROR(SEARCH("M",N18)))</formula>
    </cfRule>
    <cfRule type="containsText" dxfId="757" priority="9" operator="containsText" text="L">
      <formula>NOT(ISERROR(SEARCH("L",N18)))</formula>
    </cfRule>
  </conditionalFormatting>
  <conditionalFormatting sqref="N19">
    <cfRule type="containsText" dxfId="756" priority="4" operator="containsText" text="H">
      <formula>NOT(ISERROR(SEARCH("H",N19)))</formula>
    </cfRule>
    <cfRule type="containsText" dxfId="755" priority="5" operator="containsText" text="M">
      <formula>NOT(ISERROR(SEARCH("M",N19)))</formula>
    </cfRule>
    <cfRule type="containsText" dxfId="754" priority="6" operator="containsText" text="L">
      <formula>NOT(ISERROR(SEARCH("L",N19)))</formula>
    </cfRule>
  </conditionalFormatting>
  <conditionalFormatting sqref="N21">
    <cfRule type="containsText" dxfId="753" priority="1" operator="containsText" text="H">
      <formula>NOT(ISERROR(SEARCH("H",N21)))</formula>
    </cfRule>
    <cfRule type="containsText" dxfId="752" priority="2" operator="containsText" text="M">
      <formula>NOT(ISERROR(SEARCH("M",N21)))</formula>
    </cfRule>
    <cfRule type="containsText" dxfId="751" priority="3" operator="containsText" text="L">
      <formula>NOT(ISERROR(SEARCH("L",N21)))</formula>
    </cfRule>
  </conditionalFormatting>
  <dataValidations count="2">
    <dataValidation type="list" allowBlank="1" showInputMessage="1" showErrorMessage="1" sqref="H16 H14 H12 H10 H21 H18:H19">
      <formula1>$AE$7:$AH$7</formula1>
    </dataValidation>
    <dataValidation type="list" allowBlank="1" showInputMessage="1" showErrorMessage="1" sqref="N10 K21 N12 N16 K9:K10 K12 K14 N14 N18:N19 K18:K19 K16 N21">
      <formula1>"L, M, H"</formula1>
    </dataValidation>
  </dataValidations>
  <pageMargins left="0" right="0" top="1" bottom="1" header="0.5" footer="0.5"/>
  <pageSetup paperSize="5" scale="35" pageOrder="overThenDown" orientation="landscape" r:id="rId2"/>
  <headerFooter scaleWithDoc="0" alignWithMargins="0">
    <oddHeader>&amp;CTO1-D035_Risk Assessment Framework</oddHeader>
    <oddFooter>&amp;L&amp;A
05/24/2011&amp;C&amp;P of &amp;N&amp;R&amp;G</oddFooter>
  </headerFooter>
  <colBreaks count="1" manualBreakCount="1">
    <brk id="22" max="1048575" man="1"/>
  </colBreaks>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B2:AH145"/>
  <sheetViews>
    <sheetView showGridLines="0" topLeftCell="G1" zoomScale="70" zoomScaleNormal="70" zoomScaleSheetLayoutView="20" workbookViewId="0">
      <pane ySplit="9" topLeftCell="A10" activePane="bottomLeft" state="frozen"/>
      <selection pane="bottomLeft" activeCell="H10" sqref="H10"/>
    </sheetView>
  </sheetViews>
  <sheetFormatPr defaultColWidth="9.140625" defaultRowHeight="14.3" x14ac:dyDescent="0.25"/>
  <cols>
    <col min="1" max="1" width="2.85546875" style="30" customWidth="1"/>
    <col min="2" max="2" width="15.7109375" style="30" customWidth="1"/>
    <col min="3" max="3" width="5.7109375" style="190" customWidth="1"/>
    <col min="4" max="6" width="60.7109375" style="30" customWidth="1"/>
    <col min="7" max="7" width="60.7109375" style="249" customWidth="1"/>
    <col min="8" max="8" width="20.7109375" style="30" customWidth="1"/>
    <col min="9" max="9" width="20.7109375" style="249" hidden="1" customWidth="1"/>
    <col min="10" max="10" width="60.7109375" style="249" customWidth="1"/>
    <col min="11" max="11" width="20.7109375" style="235" customWidth="1"/>
    <col min="12" max="12" width="20.7109375" style="235" hidden="1" customWidth="1"/>
    <col min="13" max="13" width="60.7109375" style="249" customWidth="1"/>
    <col min="14" max="14" width="20.7109375" style="235" customWidth="1"/>
    <col min="15" max="15" width="20.7109375" style="235" hidden="1" customWidth="1"/>
    <col min="16" max="16" width="26.7109375" style="30" customWidth="1"/>
    <col min="17" max="18" width="65.7109375" style="30" customWidth="1"/>
    <col min="19" max="21" width="15.7109375" style="30" hidden="1" customWidth="1"/>
    <col min="22" max="22" width="2.140625" style="30" customWidth="1"/>
    <col min="23" max="23" width="27.7109375" style="30" customWidth="1"/>
    <col min="24" max="27" width="21.140625" style="30" customWidth="1"/>
    <col min="28" max="28" width="12.5703125" style="30" customWidth="1"/>
    <col min="29" max="29" width="22.42578125" style="30" customWidth="1"/>
    <col min="30" max="30" width="27.140625" style="30" customWidth="1"/>
    <col min="31" max="32" width="23.42578125" style="30" hidden="1" customWidth="1"/>
    <col min="33" max="33" width="18.140625" style="30" hidden="1" customWidth="1"/>
    <col min="34" max="34" width="91" style="30" hidden="1" customWidth="1"/>
    <col min="35" max="35" width="47.7109375" style="30" customWidth="1"/>
    <col min="36" max="16384" width="9.140625" style="30"/>
  </cols>
  <sheetData>
    <row r="2" spans="2:34" s="358" customFormat="1" x14ac:dyDescent="0.25">
      <c r="B2" s="562" t="str">
        <f>'IS Aquisition'!B2:G2</f>
        <v>FOR THE STATE OF SOUTH CAROLINA INTERNAL USE ONLY (VERSION 1.0)</v>
      </c>
      <c r="C2" s="562"/>
      <c r="D2" s="562"/>
      <c r="E2" s="562"/>
      <c r="F2" s="562"/>
      <c r="G2" s="562"/>
    </row>
    <row r="3" spans="2:34" s="358" customFormat="1" x14ac:dyDescent="0.25"/>
    <row r="4" spans="2:34" ht="45.1" customHeight="1" x14ac:dyDescent="0.25">
      <c r="B4" s="444" t="str">
        <f>Reference!B4</f>
        <v>State of South Carolina
Information Security Enterprise Risk Assessment Framework: Self-Assessment Tool</v>
      </c>
      <c r="C4" s="444"/>
      <c r="D4" s="444"/>
      <c r="E4" s="444"/>
      <c r="F4" s="444"/>
      <c r="G4" s="444"/>
      <c r="H4" s="444"/>
      <c r="I4" s="444"/>
      <c r="J4" s="444"/>
      <c r="K4" s="444"/>
      <c r="L4" s="444"/>
      <c r="M4" s="444"/>
      <c r="N4" s="444"/>
      <c r="O4" s="444"/>
      <c r="P4" s="444"/>
      <c r="Q4" s="444"/>
      <c r="R4" s="444"/>
      <c r="S4" s="444"/>
      <c r="T4" s="444"/>
      <c r="U4" s="444"/>
    </row>
    <row r="5" spans="2:34" x14ac:dyDescent="0.25">
      <c r="B5" s="2"/>
      <c r="C5" s="2"/>
      <c r="D5" s="2"/>
      <c r="E5" s="15"/>
      <c r="F5" s="2"/>
      <c r="G5" s="243"/>
      <c r="H5" s="2"/>
      <c r="I5" s="243"/>
      <c r="J5" s="243"/>
      <c r="K5" s="243"/>
      <c r="L5" s="243"/>
      <c r="M5" s="243"/>
      <c r="N5" s="243"/>
      <c r="O5" s="243"/>
      <c r="P5" s="15"/>
      <c r="Q5" s="2"/>
      <c r="R5" s="2"/>
    </row>
    <row r="6" spans="2:34" ht="15.7" x14ac:dyDescent="0.25">
      <c r="B6" s="510" t="s">
        <v>47</v>
      </c>
      <c r="C6" s="510"/>
      <c r="D6" s="510"/>
      <c r="E6" s="510"/>
      <c r="F6" s="510"/>
      <c r="G6" s="510"/>
      <c r="H6" s="510"/>
      <c r="I6" s="510"/>
      <c r="J6" s="510"/>
      <c r="K6" s="510"/>
      <c r="L6" s="510"/>
      <c r="M6" s="510"/>
      <c r="N6" s="510"/>
      <c r="O6" s="510"/>
      <c r="P6" s="510"/>
      <c r="Q6" s="510"/>
      <c r="R6" s="510"/>
      <c r="S6" s="510"/>
      <c r="T6" s="510"/>
      <c r="U6" s="510"/>
      <c r="AE6" s="30" t="s">
        <v>10</v>
      </c>
      <c r="AF6" s="30" t="s">
        <v>13</v>
      </c>
      <c r="AG6" s="30" t="s">
        <v>9</v>
      </c>
      <c r="AH6" s="30" t="s">
        <v>14</v>
      </c>
    </row>
    <row r="7" spans="2:34" x14ac:dyDescent="0.25">
      <c r="AE7" s="30" t="s">
        <v>0</v>
      </c>
      <c r="AF7" s="30" t="s">
        <v>2</v>
      </c>
      <c r="AG7" s="30" t="s">
        <v>1</v>
      </c>
      <c r="AH7" s="30" t="s">
        <v>14</v>
      </c>
    </row>
    <row r="8" spans="2:34" ht="38.5" x14ac:dyDescent="0.25">
      <c r="B8" s="120" t="s">
        <v>608</v>
      </c>
      <c r="C8" s="107" t="s">
        <v>22</v>
      </c>
      <c r="D8" s="107" t="s">
        <v>49</v>
      </c>
      <c r="E8" s="107" t="s">
        <v>705</v>
      </c>
      <c r="F8" s="107" t="s">
        <v>706</v>
      </c>
      <c r="G8" s="107" t="s">
        <v>652</v>
      </c>
      <c r="H8" s="107" t="s">
        <v>651</v>
      </c>
      <c r="I8" s="107" t="s">
        <v>655</v>
      </c>
      <c r="J8" s="107" t="s">
        <v>653</v>
      </c>
      <c r="K8" s="341" t="s">
        <v>644</v>
      </c>
      <c r="L8" s="107" t="s">
        <v>656</v>
      </c>
      <c r="M8" s="107" t="s">
        <v>654</v>
      </c>
      <c r="N8" s="341" t="s">
        <v>645</v>
      </c>
      <c r="O8" s="107" t="s">
        <v>657</v>
      </c>
      <c r="P8" s="107" t="s">
        <v>659</v>
      </c>
      <c r="Q8" s="107" t="s">
        <v>649</v>
      </c>
      <c r="R8" s="107" t="s">
        <v>658</v>
      </c>
      <c r="S8" s="106" t="s">
        <v>11</v>
      </c>
      <c r="T8" s="106" t="s">
        <v>12</v>
      </c>
      <c r="U8" s="106" t="s">
        <v>16</v>
      </c>
    </row>
    <row r="9" spans="2:34" ht="15" customHeight="1" x14ac:dyDescent="0.25">
      <c r="B9" s="119" t="s">
        <v>574</v>
      </c>
      <c r="C9" s="121"/>
      <c r="D9" s="121"/>
      <c r="E9" s="121"/>
      <c r="F9" s="121"/>
      <c r="G9" s="121"/>
      <c r="H9" s="121"/>
      <c r="I9" s="121"/>
      <c r="J9" s="121"/>
      <c r="K9" s="342"/>
      <c r="L9" s="117"/>
      <c r="M9" s="121"/>
      <c r="N9" s="342"/>
      <c r="O9" s="117"/>
      <c r="P9" s="121"/>
      <c r="Q9" s="121"/>
      <c r="R9" s="121"/>
      <c r="S9" s="121"/>
      <c r="T9" s="121"/>
      <c r="U9" s="121"/>
    </row>
    <row r="10" spans="2:34" s="56" customFormat="1" ht="205.35" x14ac:dyDescent="0.25">
      <c r="B10" s="252" t="s">
        <v>642</v>
      </c>
      <c r="C10" s="274">
        <v>8.01</v>
      </c>
      <c r="D10" s="268" t="s">
        <v>383</v>
      </c>
      <c r="E10" s="269" t="s">
        <v>1015</v>
      </c>
      <c r="F10" s="390"/>
      <c r="G10" s="310" t="s">
        <v>909</v>
      </c>
      <c r="H10" s="378"/>
      <c r="I10" s="261">
        <f>IF(H10="No",1,IF(H10="Partial",2,IF(H10="Yes",3,0)))</f>
        <v>0</v>
      </c>
      <c r="J10" s="284" t="s">
        <v>864</v>
      </c>
      <c r="K10" s="407"/>
      <c r="L10" s="261">
        <f>IF(K10="L",1,IF(K10="M",2,IF(K10="H",3,0)))</f>
        <v>0</v>
      </c>
      <c r="M10" s="284" t="s">
        <v>863</v>
      </c>
      <c r="N10" s="407"/>
      <c r="O10" s="261">
        <f>IF(N10="L",1,IF(N10="M",2,IF(N10="H",3,0)))</f>
        <v>0</v>
      </c>
      <c r="P10" s="262" t="str">
        <f>IF((L10*O10*I10)=0," ", IF((L10*O10*I10)&lt;=3,"Low",IF((L10*O10*I10)&gt;12,"High","Medium")))</f>
        <v xml:space="preserve"> </v>
      </c>
      <c r="Q10" s="380"/>
      <c r="R10" s="380"/>
      <c r="S10" s="259" t="str">
        <f>IF(H10="Yes",3,IF(H10="No",1, IF(H10="Partial", 2, "")))</f>
        <v/>
      </c>
      <c r="T10" s="259" t="str">
        <f>IF(P10="Low",1,IF(P10="High",3, IF(P10="Medium", 2, "")))</f>
        <v/>
      </c>
      <c r="U10" s="260">
        <f>IF(H10="N/A", 0, IF(H10="",0,1))</f>
        <v>0</v>
      </c>
    </row>
    <row r="11" spans="2:34" s="56" customFormat="1" ht="15" customHeight="1" x14ac:dyDescent="0.25">
      <c r="B11" s="119" t="s">
        <v>573</v>
      </c>
      <c r="C11" s="215"/>
      <c r="D11" s="121"/>
      <c r="E11" s="121"/>
      <c r="F11" s="379"/>
      <c r="G11" s="121"/>
      <c r="H11" s="379"/>
      <c r="I11" s="121"/>
      <c r="J11" s="121"/>
      <c r="K11" s="379"/>
      <c r="L11" s="121"/>
      <c r="M11" s="121"/>
      <c r="N11" s="379"/>
      <c r="O11" s="121"/>
      <c r="P11" s="121"/>
      <c r="Q11" s="379"/>
      <c r="R11" s="379"/>
      <c r="S11" s="151"/>
      <c r="T11" s="151"/>
      <c r="U11" s="151"/>
    </row>
    <row r="12" spans="2:34" s="56" customFormat="1" ht="192.5" x14ac:dyDescent="0.25">
      <c r="B12" s="572" t="s">
        <v>642</v>
      </c>
      <c r="C12" s="274">
        <v>8.02</v>
      </c>
      <c r="D12" s="270" t="s">
        <v>59</v>
      </c>
      <c r="E12" s="290" t="s">
        <v>1016</v>
      </c>
      <c r="F12" s="390"/>
      <c r="G12" s="320" t="s">
        <v>908</v>
      </c>
      <c r="H12" s="378"/>
      <c r="I12" s="261">
        <f>IF(H12="No",1,IF(H12="Partial",2,IF(H12="Yes",3,0)))</f>
        <v>0</v>
      </c>
      <c r="J12" s="318" t="s">
        <v>829</v>
      </c>
      <c r="K12" s="407"/>
      <c r="L12" s="261">
        <f>IF(K12="L",1,IF(K12="M",2,IF(K12="H",3,0)))</f>
        <v>0</v>
      </c>
      <c r="M12" s="318" t="s">
        <v>784</v>
      </c>
      <c r="N12" s="407"/>
      <c r="O12" s="261">
        <f>IF(N12="L",1,IF(N12="M",2,IF(N12="H",3,0)))</f>
        <v>0</v>
      </c>
      <c r="P12" s="262" t="str">
        <f>IF((L12*O12*I12)=0," ", IF((L12*O12*I12)&lt;=3,"Low",IF((L12*O12*I12)&gt;12,"High","Medium")))</f>
        <v xml:space="preserve"> </v>
      </c>
      <c r="Q12" s="380"/>
      <c r="R12" s="380"/>
      <c r="S12" s="259" t="str">
        <f>IF(H12="Yes",3,IF(H12="No",1, IF(H12="Partial", 2, "")))</f>
        <v/>
      </c>
      <c r="T12" s="259" t="str">
        <f>IF(P12="Low",1,IF(P12="High",3, IF(P12="Medium", 2, "")))</f>
        <v/>
      </c>
      <c r="U12" s="260">
        <f>IF(H12="N/A", 0, IF(H12="",0,1))</f>
        <v>0</v>
      </c>
    </row>
    <row r="13" spans="2:34" s="35" customFormat="1" ht="206.75" x14ac:dyDescent="0.25">
      <c r="B13" s="574"/>
      <c r="C13" s="287">
        <v>8.0299999999999994</v>
      </c>
      <c r="D13" s="270" t="s">
        <v>384</v>
      </c>
      <c r="E13" s="269" t="s">
        <v>1017</v>
      </c>
      <c r="F13" s="390"/>
      <c r="G13" s="320" t="s">
        <v>865</v>
      </c>
      <c r="H13" s="378"/>
      <c r="I13" s="261">
        <f>IF(H13="No",1,IF(H13="Partial",2,IF(H13="Yes",3,0)))</f>
        <v>0</v>
      </c>
      <c r="J13" s="321" t="s">
        <v>866</v>
      </c>
      <c r="K13" s="407"/>
      <c r="L13" s="261">
        <f>IF(K13="L",1,IF(K13="M",2,IF(K13="H",3,0)))</f>
        <v>0</v>
      </c>
      <c r="M13" s="284" t="s">
        <v>785</v>
      </c>
      <c r="N13" s="407"/>
      <c r="O13" s="261">
        <f>IF(N13="L",1,IF(N13="M",2,IF(N13="H",3,0)))</f>
        <v>0</v>
      </c>
      <c r="P13" s="262" t="str">
        <f>IF((L13*O13*I13)=0," ", IF((L13*O13*I13)&lt;=3,"Low",IF((L13*O13*I13)&gt;12,"High","Medium")))</f>
        <v xml:space="preserve"> </v>
      </c>
      <c r="Q13" s="380"/>
      <c r="R13" s="380"/>
      <c r="S13" s="259" t="str">
        <f>IF(H13="Yes",3,IF(H13="No",1, IF(H13="Partial", 2, "")))</f>
        <v/>
      </c>
      <c r="T13" s="259" t="str">
        <f>IF(P13="Low",1,IF(P13="High",3, IF(P13="Medium", 2, "")))</f>
        <v/>
      </c>
      <c r="U13" s="260">
        <f>IF(H13="N/A", 0, IF(H13="",0,1))</f>
        <v>0</v>
      </c>
    </row>
    <row r="14" spans="2:34" s="56" customFormat="1" ht="192.5" x14ac:dyDescent="0.25">
      <c r="B14" s="573"/>
      <c r="C14" s="274">
        <v>8.0399999999999991</v>
      </c>
      <c r="D14" s="268" t="s">
        <v>385</v>
      </c>
      <c r="E14" s="269" t="s">
        <v>1025</v>
      </c>
      <c r="F14" s="390"/>
      <c r="G14" s="310" t="s">
        <v>786</v>
      </c>
      <c r="H14" s="378"/>
      <c r="I14" s="261">
        <f>IF(H14="No",1,IF(H14="Partial",2,IF(H14="Yes",3,0)))</f>
        <v>0</v>
      </c>
      <c r="J14" s="318" t="s">
        <v>830</v>
      </c>
      <c r="K14" s="407"/>
      <c r="L14" s="261">
        <f>IF(K14="L",1,IF(K14="M",2,IF(K14="H",3,0)))</f>
        <v>0</v>
      </c>
      <c r="M14" s="284" t="s">
        <v>787</v>
      </c>
      <c r="N14" s="407"/>
      <c r="O14" s="261">
        <f>IF(N14="L",1,IF(N14="M",2,IF(N14="H",3,0)))</f>
        <v>0</v>
      </c>
      <c r="P14" s="262" t="str">
        <f>IF((L14*O14*I14)=0," ", IF((L14*O14*I14)&lt;=3,"Low",IF((L14*O14*I14)&gt;12,"High","Medium")))</f>
        <v xml:space="preserve"> </v>
      </c>
      <c r="Q14" s="380"/>
      <c r="R14" s="380"/>
      <c r="S14" s="259" t="str">
        <f>IF(H14="Yes",3,IF(H14="No",1, IF(H14="Partial", 2, "")))</f>
        <v/>
      </c>
      <c r="T14" s="259" t="str">
        <f>IF(P14="Low",1,IF(P14="High",3, IF(P14="Medium", 2, "")))</f>
        <v/>
      </c>
      <c r="U14" s="260">
        <f>IF(H14="N/A", 0, IF(H14="",0,1))</f>
        <v>0</v>
      </c>
    </row>
    <row r="15" spans="2:34" s="56" customFormat="1" ht="15" customHeight="1" x14ac:dyDescent="0.25">
      <c r="B15" s="119" t="s">
        <v>571</v>
      </c>
      <c r="C15" s="215"/>
      <c r="D15" s="121"/>
      <c r="E15" s="121"/>
      <c r="F15" s="379"/>
      <c r="G15" s="121"/>
      <c r="H15" s="379"/>
      <c r="I15" s="121"/>
      <c r="J15" s="121"/>
      <c r="K15" s="379"/>
      <c r="L15" s="121"/>
      <c r="M15" s="121"/>
      <c r="N15" s="379"/>
      <c r="O15" s="121"/>
      <c r="P15" s="121"/>
      <c r="Q15" s="379"/>
      <c r="R15" s="379"/>
      <c r="S15" s="151"/>
      <c r="T15" s="151"/>
      <c r="U15" s="151"/>
    </row>
    <row r="16" spans="2:34" s="56" customFormat="1" ht="166.85" x14ac:dyDescent="0.25">
      <c r="B16" s="572" t="s">
        <v>642</v>
      </c>
      <c r="C16" s="274">
        <v>8.0500000000000007</v>
      </c>
      <c r="D16" s="268" t="s">
        <v>276</v>
      </c>
      <c r="E16" s="268" t="s">
        <v>1030</v>
      </c>
      <c r="F16" s="390"/>
      <c r="G16" s="325" t="s">
        <v>831</v>
      </c>
      <c r="H16" s="378"/>
      <c r="I16" s="261">
        <f>IF(H16="No",1,IF(H16="Partial",2,IF(H16="Yes",3,0)))</f>
        <v>0</v>
      </c>
      <c r="J16" s="284" t="s">
        <v>832</v>
      </c>
      <c r="K16" s="407"/>
      <c r="L16" s="261">
        <f>IF(K16="L",1,IF(K16="M",2,IF(K16="H",3,0)))</f>
        <v>0</v>
      </c>
      <c r="M16" s="318" t="s">
        <v>788</v>
      </c>
      <c r="N16" s="407"/>
      <c r="O16" s="261">
        <f>IF(N16="L",1,IF(N16="M",2,IF(N16="H",3,0)))</f>
        <v>0</v>
      </c>
      <c r="P16" s="262" t="str">
        <f>IF((L16*O16*I16)=0," ", IF((L16*O16*I16)&lt;=3,"Low",IF((L16*O16*I16)&gt;12,"High","Medium")))</f>
        <v xml:space="preserve"> </v>
      </c>
      <c r="Q16" s="380"/>
      <c r="R16" s="380"/>
      <c r="S16" s="259" t="str">
        <f>IF(H16="Yes",3,IF(H16="No",1, IF(H16="Partial", 2, "")))</f>
        <v/>
      </c>
      <c r="T16" s="259" t="str">
        <f>IF(P16="Low",1,IF(P16="High",3, IF(P16="Medium", 2, "")))</f>
        <v/>
      </c>
      <c r="U16" s="260">
        <f>IF(H16="N/A", 0, IF(H16="",0,1))</f>
        <v>0</v>
      </c>
    </row>
    <row r="17" spans="2:21" s="56" customFormat="1" ht="179.65" x14ac:dyDescent="0.25">
      <c r="B17" s="574"/>
      <c r="C17" s="274">
        <v>8.06</v>
      </c>
      <c r="D17" s="268" t="s">
        <v>1018</v>
      </c>
      <c r="E17" s="268" t="s">
        <v>1029</v>
      </c>
      <c r="F17" s="390"/>
      <c r="G17" s="310" t="s">
        <v>1026</v>
      </c>
      <c r="H17" s="378"/>
      <c r="I17" s="261">
        <f>IF(H17="No",1,IF(H17="Partial",2,IF(H17="Yes",3,0)))</f>
        <v>0</v>
      </c>
      <c r="J17" s="318" t="s">
        <v>833</v>
      </c>
      <c r="K17" s="407"/>
      <c r="L17" s="261">
        <f>IF(K17="L",1,IF(K17="M",2,IF(K17="H",3,0)))</f>
        <v>0</v>
      </c>
      <c r="M17" s="322" t="s">
        <v>789</v>
      </c>
      <c r="N17" s="407"/>
      <c r="O17" s="261">
        <f>IF(N17="L",1,IF(N17="M",2,IF(N17="H",3,0)))</f>
        <v>0</v>
      </c>
      <c r="P17" s="262" t="str">
        <f>IF((L17*O17*I17)=0," ", IF((L17*O17*I17)&lt;=3,"Low",IF((L17*O17*I17)&gt;12,"High","Medium")))</f>
        <v xml:space="preserve"> </v>
      </c>
      <c r="Q17" s="380"/>
      <c r="R17" s="380"/>
      <c r="S17" s="259" t="str">
        <f>IF(H17="Yes",3,IF(H17="No",1, IF(H17="Partial", 2, "")))</f>
        <v/>
      </c>
      <c r="T17" s="259" t="str">
        <f>IF(P17="Low",1,IF(P17="High",3, IF(P17="Medium", 2, "")))</f>
        <v/>
      </c>
      <c r="U17" s="260">
        <f>IF(H17="N/A", 0, IF(H17="",0,1))</f>
        <v>0</v>
      </c>
    </row>
    <row r="18" spans="2:21" s="56" customFormat="1" ht="168.25" x14ac:dyDescent="0.25">
      <c r="B18" s="574"/>
      <c r="C18" s="274">
        <v>8.07</v>
      </c>
      <c r="D18" s="268" t="s">
        <v>278</v>
      </c>
      <c r="E18" s="268" t="s">
        <v>1027</v>
      </c>
      <c r="F18" s="390"/>
      <c r="G18" s="320" t="s">
        <v>834</v>
      </c>
      <c r="H18" s="378"/>
      <c r="I18" s="261">
        <f>IF(H18="No",1,IF(H18="Partial",2,IF(H18="Yes",3,0)))</f>
        <v>0</v>
      </c>
      <c r="J18" s="318" t="s">
        <v>835</v>
      </c>
      <c r="K18" s="407"/>
      <c r="L18" s="261">
        <f>IF(K18="L",1,IF(K18="M",2,IF(K18="H",3,0)))</f>
        <v>0</v>
      </c>
      <c r="M18" s="321" t="s">
        <v>836</v>
      </c>
      <c r="N18" s="407"/>
      <c r="O18" s="261">
        <f>IF(N18="L",1,IF(N18="M",2,IF(N18="H",3,0)))</f>
        <v>0</v>
      </c>
      <c r="P18" s="262" t="str">
        <f>IF((L18*O18*I18)=0," ", IF((L18*O18*I18)&lt;=3,"Low",IF((L18*O18*I18)&gt;12,"High","Medium")))</f>
        <v xml:space="preserve"> </v>
      </c>
      <c r="Q18" s="380"/>
      <c r="R18" s="380"/>
      <c r="S18" s="259" t="str">
        <f>IF(H18="Yes",3,IF(H18="No",1, IF(H18="Partial", 2, "")))</f>
        <v/>
      </c>
      <c r="T18" s="259" t="str">
        <f>IF(P18="Low",1,IF(P18="High",3, IF(P18="Medium", 2, "")))</f>
        <v/>
      </c>
      <c r="U18" s="260">
        <f>IF(H18="N/A", 0, IF(H18="",0,1))</f>
        <v>0</v>
      </c>
    </row>
    <row r="19" spans="2:21" s="56" customFormat="1" ht="168.25" x14ac:dyDescent="0.25">
      <c r="B19" s="573"/>
      <c r="C19" s="274">
        <v>8.08</v>
      </c>
      <c r="D19" s="270" t="s">
        <v>339</v>
      </c>
      <c r="E19" s="277" t="s">
        <v>1019</v>
      </c>
      <c r="F19" s="390"/>
      <c r="G19" s="320" t="s">
        <v>837</v>
      </c>
      <c r="H19" s="378"/>
      <c r="I19" s="261">
        <f>IF(H19="No",1,IF(H19="Partial",2,IF(H19="Yes",3,0)))</f>
        <v>0</v>
      </c>
      <c r="J19" s="284" t="s">
        <v>790</v>
      </c>
      <c r="K19" s="407"/>
      <c r="L19" s="261">
        <f>IF(K19="L",1,IF(K19="M",2,IF(K19="H",3,0)))</f>
        <v>0</v>
      </c>
      <c r="M19" s="321" t="s">
        <v>838</v>
      </c>
      <c r="N19" s="407"/>
      <c r="O19" s="261">
        <f>IF(N19="L",1,IF(N19="M",2,IF(N19="H",3,0)))</f>
        <v>0</v>
      </c>
      <c r="P19" s="262" t="str">
        <f>IF((L19*O19*I19)=0," ", IF((L19*O19*I19)&lt;=3,"Low",IF((L19*O19*I19)&gt;12,"High","Medium")))</f>
        <v xml:space="preserve"> </v>
      </c>
      <c r="Q19" s="380"/>
      <c r="R19" s="380"/>
      <c r="S19" s="259" t="str">
        <f>IF(H19="Yes",3,IF(H19="No",1, IF(H19="Partial", 2, "")))</f>
        <v/>
      </c>
      <c r="T19" s="259" t="str">
        <f>IF(P19="Low",1,IF(P19="High",3, IF(P19="Medium", 2, "")))</f>
        <v/>
      </c>
      <c r="U19" s="260">
        <f>IF(H19="N/A", 0, IF(H19="",0,1))</f>
        <v>0</v>
      </c>
    </row>
    <row r="20" spans="2:21" s="56" customFormat="1" ht="15" customHeight="1" x14ac:dyDescent="0.25">
      <c r="B20" s="119" t="s">
        <v>570</v>
      </c>
      <c r="C20" s="215"/>
      <c r="D20" s="121"/>
      <c r="E20" s="121"/>
      <c r="F20" s="379"/>
      <c r="G20" s="121"/>
      <c r="H20" s="379"/>
      <c r="I20" s="121"/>
      <c r="J20" s="121"/>
      <c r="K20" s="379"/>
      <c r="L20" s="121"/>
      <c r="M20" s="121"/>
      <c r="N20" s="379"/>
      <c r="O20" s="121"/>
      <c r="P20" s="121"/>
      <c r="Q20" s="379"/>
      <c r="R20" s="379"/>
      <c r="S20" s="151"/>
      <c r="T20" s="151"/>
      <c r="U20" s="151"/>
    </row>
    <row r="21" spans="2:21" s="56" customFormat="1" ht="179.65" x14ac:dyDescent="0.25">
      <c r="B21" s="252" t="s">
        <v>641</v>
      </c>
      <c r="C21" s="274">
        <v>8.09</v>
      </c>
      <c r="D21" s="270" t="s">
        <v>60</v>
      </c>
      <c r="E21" s="290" t="s">
        <v>1028</v>
      </c>
      <c r="F21" s="390"/>
      <c r="G21" s="320" t="s">
        <v>839</v>
      </c>
      <c r="H21" s="378"/>
      <c r="I21" s="261">
        <f>IF(H21="No",1,IF(H21="Partial",2,IF(H21="Yes",3,0)))</f>
        <v>0</v>
      </c>
      <c r="J21" s="284" t="s">
        <v>791</v>
      </c>
      <c r="K21" s="407"/>
      <c r="L21" s="261">
        <f>IF(K21="L",1,IF(K21="M",2,IF(K21="H",3,0)))</f>
        <v>0</v>
      </c>
      <c r="M21" s="322" t="s">
        <v>792</v>
      </c>
      <c r="N21" s="407"/>
      <c r="O21" s="261">
        <f>IF(N21="L",1,IF(N21="M",2,IF(N21="H",3,0)))</f>
        <v>0</v>
      </c>
      <c r="P21" s="262" t="str">
        <f>IF((L21*O21*I21)=0," ", IF((L21*O21*I21)&lt;=3,"Low",IF((L21*O21*I21)&gt;12,"High","Medium")))</f>
        <v xml:space="preserve"> </v>
      </c>
      <c r="Q21" s="380"/>
      <c r="R21" s="380"/>
      <c r="S21" s="259" t="str">
        <f>IF(H21="Yes",3,IF(H21="No",1, IF(H21="Partial", 2, "")))</f>
        <v/>
      </c>
      <c r="T21" s="259" t="str">
        <f>IF(P21="Low",1,IF(P21="High",3, IF(P21="Medium", 2, "")))</f>
        <v/>
      </c>
      <c r="U21" s="260">
        <f>IF(H21="N/A", 0, IF(H21="",0,1))</f>
        <v>0</v>
      </c>
    </row>
    <row r="22" spans="2:21" s="56" customFormat="1" ht="15" customHeight="1" x14ac:dyDescent="0.25">
      <c r="B22" s="119" t="s">
        <v>572</v>
      </c>
      <c r="C22" s="215"/>
      <c r="D22" s="121"/>
      <c r="E22" s="121"/>
      <c r="F22" s="379"/>
      <c r="G22" s="121"/>
      <c r="H22" s="379"/>
      <c r="I22" s="121"/>
      <c r="J22" s="121"/>
      <c r="K22" s="379"/>
      <c r="L22" s="121"/>
      <c r="M22" s="121"/>
      <c r="N22" s="379"/>
      <c r="O22" s="121"/>
      <c r="P22" s="121"/>
      <c r="Q22" s="379"/>
      <c r="R22" s="379"/>
      <c r="S22" s="151"/>
      <c r="T22" s="151"/>
      <c r="U22" s="151"/>
    </row>
    <row r="23" spans="2:21" s="56" customFormat="1" ht="243.8" x14ac:dyDescent="0.25">
      <c r="B23" s="572" t="s">
        <v>641</v>
      </c>
      <c r="C23" s="274">
        <v>8.1</v>
      </c>
      <c r="D23" s="266" t="s">
        <v>275</v>
      </c>
      <c r="E23" s="266" t="s">
        <v>1020</v>
      </c>
      <c r="F23" s="390"/>
      <c r="G23" s="310" t="s">
        <v>793</v>
      </c>
      <c r="H23" s="378"/>
      <c r="I23" s="261">
        <f>IF(H23="No",1,IF(H23="Partial",2,IF(H23="Yes",3,0)))</f>
        <v>0</v>
      </c>
      <c r="J23" s="284" t="s">
        <v>794</v>
      </c>
      <c r="K23" s="407"/>
      <c r="L23" s="261">
        <f>IF(K23="L",1,IF(K23="M",2,IF(K23="H",3,0)))</f>
        <v>0</v>
      </c>
      <c r="M23" s="318" t="s">
        <v>840</v>
      </c>
      <c r="N23" s="407"/>
      <c r="O23" s="261">
        <f>IF(N23="L",1,IF(N23="M",2,IF(N23="H",3,0)))</f>
        <v>0</v>
      </c>
      <c r="P23" s="262" t="str">
        <f>IF((L23*O23*I23)=0," ", IF((L23*O23*I23)&lt;=3,"Low",IF((L23*O23*I23)&gt;12,"High","Medium")))</f>
        <v xml:space="preserve"> </v>
      </c>
      <c r="Q23" s="380"/>
      <c r="R23" s="380"/>
      <c r="S23" s="259" t="str">
        <f>IF(H23="Yes",3,IF(H23="No",1, IF(H23="Partial", 2, "")))</f>
        <v/>
      </c>
      <c r="T23" s="259" t="str">
        <f>IF(P23="Low",1,IF(P23="High",3, IF(P23="Medium", 2, "")))</f>
        <v/>
      </c>
      <c r="U23" s="260">
        <f>IF(H23="N/A", 0, IF(H23="",0,1))</f>
        <v>0</v>
      </c>
    </row>
    <row r="24" spans="2:21" s="56" customFormat="1" ht="231" x14ac:dyDescent="0.25">
      <c r="B24" s="574"/>
      <c r="C24" s="274">
        <v>8.11</v>
      </c>
      <c r="D24" s="268" t="s">
        <v>280</v>
      </c>
      <c r="E24" s="268" t="s">
        <v>1031</v>
      </c>
      <c r="F24" s="390"/>
      <c r="G24" s="325" t="s">
        <v>1021</v>
      </c>
      <c r="H24" s="378"/>
      <c r="I24" s="261">
        <f>IF(H24="No",1,IF(H24="Partial",2,IF(H24="Yes",3,0)))</f>
        <v>0</v>
      </c>
      <c r="J24" s="284" t="s">
        <v>795</v>
      </c>
      <c r="K24" s="407"/>
      <c r="L24" s="261">
        <f>IF(K24="L",1,IF(K24="M",2,IF(K24="H",3,0)))</f>
        <v>0</v>
      </c>
      <c r="M24" s="284" t="s">
        <v>841</v>
      </c>
      <c r="N24" s="407"/>
      <c r="O24" s="261">
        <f>IF(N24="L",1,IF(N24="M",2,IF(N24="H",3,0)))</f>
        <v>0</v>
      </c>
      <c r="P24" s="262" t="str">
        <f>IF((L24*O24*I24)=0," ", IF((L24*O24*I24)&lt;=3,"Low",IF((L24*O24*I24)&gt;12,"High","Medium")))</f>
        <v xml:space="preserve"> </v>
      </c>
      <c r="Q24" s="380"/>
      <c r="R24" s="380"/>
      <c r="S24" s="259" t="str">
        <f>IF(H24="Yes",3,IF(H24="No",1, IF(H24="Partial", 2, "")))</f>
        <v/>
      </c>
      <c r="T24" s="259" t="str">
        <f>IF(P24="Low",1,IF(P24="High",3, IF(P24="Medium", 2, "")))</f>
        <v/>
      </c>
      <c r="U24" s="260">
        <f>IF(H24="N/A", 0, IF(H24="",0,1))</f>
        <v>0</v>
      </c>
    </row>
    <row r="25" spans="2:21" s="56" customFormat="1" ht="256.64999999999998" x14ac:dyDescent="0.25">
      <c r="B25" s="574"/>
      <c r="C25" s="274">
        <v>8.1199999999999992</v>
      </c>
      <c r="D25" s="270" t="s">
        <v>340</v>
      </c>
      <c r="E25" s="277" t="s">
        <v>1032</v>
      </c>
      <c r="F25" s="390"/>
      <c r="G25" s="320" t="s">
        <v>796</v>
      </c>
      <c r="H25" s="378"/>
      <c r="I25" s="261">
        <f>IF(H25="No",1,IF(H25="Partial",2,IF(H25="Yes",3,0)))</f>
        <v>0</v>
      </c>
      <c r="J25" s="284" t="s">
        <v>797</v>
      </c>
      <c r="K25" s="407"/>
      <c r="L25" s="261">
        <f>IF(K25="L",1,IF(K25="M",2,IF(K25="H",3,0)))</f>
        <v>0</v>
      </c>
      <c r="M25" s="318" t="s">
        <v>798</v>
      </c>
      <c r="N25" s="407"/>
      <c r="O25" s="261">
        <f>IF(N25="L",1,IF(N25="M",2,IF(N25="H",3,0)))</f>
        <v>0</v>
      </c>
      <c r="P25" s="262" t="str">
        <f>IF((L25*O25*I25)=0," ", IF((L25*O25*I25)&lt;=3,"Low",IF((L25*O25*I25)&gt;12,"High","Medium")))</f>
        <v xml:space="preserve"> </v>
      </c>
      <c r="Q25" s="380"/>
      <c r="R25" s="380"/>
      <c r="S25" s="259" t="str">
        <f>IF(H25="Yes",3,IF(H25="No",1, IF(H25="Partial", 2, "")))</f>
        <v/>
      </c>
      <c r="T25" s="259" t="str">
        <f>IF(P25="Low",1,IF(P25="High",3, IF(P25="Medium", 2, "")))</f>
        <v/>
      </c>
      <c r="U25" s="260">
        <f>IF(H25="N/A", 0, IF(H25="",0,1))</f>
        <v>0</v>
      </c>
    </row>
    <row r="26" spans="2:21" s="56" customFormat="1" ht="15" customHeight="1" x14ac:dyDescent="0.25">
      <c r="B26" s="119" t="s">
        <v>7</v>
      </c>
      <c r="C26" s="215"/>
      <c r="D26" s="121"/>
      <c r="E26" s="121"/>
      <c r="F26" s="379"/>
      <c r="G26" s="121"/>
      <c r="H26" s="379"/>
      <c r="I26" s="121"/>
      <c r="J26" s="121"/>
      <c r="K26" s="379"/>
      <c r="L26" s="121"/>
      <c r="M26" s="121"/>
      <c r="N26" s="379"/>
      <c r="O26" s="121"/>
      <c r="P26" s="121"/>
      <c r="Q26" s="379"/>
      <c r="R26" s="379"/>
      <c r="S26" s="151"/>
      <c r="T26" s="151"/>
      <c r="U26" s="151"/>
    </row>
    <row r="27" spans="2:21" s="56" customFormat="1" ht="179.65" x14ac:dyDescent="0.25">
      <c r="B27" s="572" t="s">
        <v>641</v>
      </c>
      <c r="C27" s="274">
        <v>8.1300000000000008</v>
      </c>
      <c r="D27" s="266" t="s">
        <v>457</v>
      </c>
      <c r="E27" s="291" t="s">
        <v>1022</v>
      </c>
      <c r="F27" s="390"/>
      <c r="G27" s="320" t="s">
        <v>906</v>
      </c>
      <c r="H27" s="378"/>
      <c r="I27" s="261">
        <f>IF(H27="No",1,IF(H27="Partial",2,IF(H27="Yes",3,0)))</f>
        <v>0</v>
      </c>
      <c r="J27" s="318" t="s">
        <v>842</v>
      </c>
      <c r="K27" s="407"/>
      <c r="L27" s="261">
        <f>IF(K27="L",1,IF(K27="M",2,IF(K27="H",3,0)))</f>
        <v>0</v>
      </c>
      <c r="M27" s="322" t="s">
        <v>799</v>
      </c>
      <c r="N27" s="407"/>
      <c r="O27" s="261">
        <f>IF(N27="L",1,IF(N27="M",2,IF(N27="H",3,0)))</f>
        <v>0</v>
      </c>
      <c r="P27" s="262" t="str">
        <f>IF((L27*O27*I27)=0," ", IF((L27*O27*I27)&lt;=3,"Low",IF((L27*O27*I27)&gt;12,"High","Medium")))</f>
        <v xml:space="preserve"> </v>
      </c>
      <c r="Q27" s="380"/>
      <c r="R27" s="380"/>
      <c r="S27" s="259" t="str">
        <f>IF(H27="Yes",3,IF(H27="No",1, IF(H27="Partial", 2, "")))</f>
        <v/>
      </c>
      <c r="T27" s="259" t="str">
        <f>IF(P27="Low",1,IF(P27="High",3, IF(P27="Medium", 2, "")))</f>
        <v/>
      </c>
      <c r="U27" s="260">
        <f>IF(H27="N/A", 0, IF(H27="",0,1))</f>
        <v>0</v>
      </c>
    </row>
    <row r="28" spans="2:21" s="56" customFormat="1" ht="192.5" x14ac:dyDescent="0.25">
      <c r="B28" s="573"/>
      <c r="C28" s="274">
        <v>8.14</v>
      </c>
      <c r="D28" s="268" t="s">
        <v>388</v>
      </c>
      <c r="E28" s="269" t="s">
        <v>1023</v>
      </c>
      <c r="F28" s="390"/>
      <c r="G28" s="320" t="s">
        <v>907</v>
      </c>
      <c r="H28" s="378"/>
      <c r="I28" s="261">
        <f>IF(H28="No",1,IF(H28="Partial",2,IF(H28="Yes",3,0)))</f>
        <v>0</v>
      </c>
      <c r="J28" s="284" t="s">
        <v>800</v>
      </c>
      <c r="K28" s="407"/>
      <c r="L28" s="261">
        <f>IF(K28="L",1,IF(K28="M",2,IF(K28="H",3,0)))</f>
        <v>0</v>
      </c>
      <c r="M28" s="284" t="s">
        <v>801</v>
      </c>
      <c r="N28" s="407"/>
      <c r="O28" s="261">
        <f>IF(N28="L",1,IF(N28="M",2,IF(N28="H",3,0)))</f>
        <v>0</v>
      </c>
      <c r="P28" s="262" t="str">
        <f>IF((L28*O28*I28)=0," ", IF((L28*O28*I28)&lt;=3,"Low",IF((L28*O28*I28)&gt;12,"High","Medium")))</f>
        <v xml:space="preserve"> </v>
      </c>
      <c r="Q28" s="380"/>
      <c r="R28" s="380"/>
      <c r="S28" s="259" t="str">
        <f>IF(H28="Yes",3,IF(H28="No",1, IF(H28="Partial", 2, "")))</f>
        <v/>
      </c>
      <c r="T28" s="259" t="str">
        <f>IF(P28="Low",1,IF(P28="High",3, IF(P28="Medium", 2, "")))</f>
        <v/>
      </c>
      <c r="U28" s="260">
        <f>IF(H28="N/A", 0, IF(H28="",0,1))</f>
        <v>0</v>
      </c>
    </row>
    <row r="29" spans="2:21" s="56" customFormat="1" ht="15" customHeight="1" x14ac:dyDescent="0.25">
      <c r="B29" s="119" t="s">
        <v>621</v>
      </c>
      <c r="C29" s="215"/>
      <c r="D29" s="121"/>
      <c r="E29" s="121"/>
      <c r="F29" s="379"/>
      <c r="G29" s="121"/>
      <c r="H29" s="121"/>
      <c r="I29" s="121"/>
      <c r="J29" s="121"/>
      <c r="K29" s="379"/>
      <c r="L29" s="121"/>
      <c r="M29" s="121"/>
      <c r="N29" s="379"/>
      <c r="O29" s="121"/>
      <c r="P29" s="121"/>
      <c r="Q29" s="379"/>
      <c r="R29" s="379"/>
      <c r="S29" s="151"/>
      <c r="T29" s="151"/>
      <c r="U29" s="151"/>
    </row>
    <row r="30" spans="2:21" s="56" customFormat="1" ht="205.35" x14ac:dyDescent="0.25">
      <c r="B30" s="218" t="s">
        <v>642</v>
      </c>
      <c r="C30" s="274">
        <v>8.15</v>
      </c>
      <c r="D30" s="268" t="s">
        <v>387</v>
      </c>
      <c r="E30" s="269" t="s">
        <v>1024</v>
      </c>
      <c r="F30" s="390"/>
      <c r="G30" s="320" t="s">
        <v>905</v>
      </c>
      <c r="H30" s="378"/>
      <c r="I30" s="261">
        <f>IF(H30="No",1,IF(H30="Partial",2,IF(H30="Yes",3,0)))</f>
        <v>0</v>
      </c>
      <c r="J30" s="284" t="s">
        <v>802</v>
      </c>
      <c r="K30" s="407"/>
      <c r="L30" s="261">
        <f>IF(K30="L",1,IF(K30="M",2,IF(K30="H",3,0)))</f>
        <v>0</v>
      </c>
      <c r="M30" s="318" t="s">
        <v>867</v>
      </c>
      <c r="N30" s="407"/>
      <c r="O30" s="261">
        <f>IF(N30="L",1,IF(N30="M",2,IF(N30="H",3,0)))</f>
        <v>0</v>
      </c>
      <c r="P30" s="262" t="str">
        <f>IF((L30*O30*I30)=0," ", IF((L30*O30*I30)&lt;=3,"Low",IF((L30*O30*I30)&gt;12,"High","Medium")))</f>
        <v xml:space="preserve"> </v>
      </c>
      <c r="Q30" s="380"/>
      <c r="R30" s="380"/>
      <c r="S30" s="259" t="str">
        <f>IF(H30="Yes",3,IF(H30="No",1, IF(H30="Partial", 2, "")))</f>
        <v/>
      </c>
      <c r="T30" s="259" t="str">
        <f>IF(P30="Low",1,IF(P30="High",3, IF(P30="Medium", 2, "")))</f>
        <v/>
      </c>
      <c r="U30" s="260">
        <f>IF(H30="N/A", 0, IF(H30="",0,1))</f>
        <v>0</v>
      </c>
    </row>
    <row r="31" spans="2:21" ht="15" thickBot="1" x14ac:dyDescent="0.3">
      <c r="S31" s="54">
        <f>SUM(S9:S30)</f>
        <v>0</v>
      </c>
      <c r="T31" s="54">
        <f>SUM(T9:T30)</f>
        <v>0</v>
      </c>
      <c r="U31" s="54"/>
    </row>
    <row r="32" spans="2:21" ht="15" hidden="1" thickBot="1" x14ac:dyDescent="0.3">
      <c r="E32" s="232"/>
      <c r="P32" s="39" t="s">
        <v>15</v>
      </c>
      <c r="Q32" s="39" t="s">
        <v>17</v>
      </c>
      <c r="R32" s="39" t="s">
        <v>3</v>
      </c>
    </row>
    <row r="33" spans="2:27" ht="15" hidden="1" thickBot="1" x14ac:dyDescent="0.3">
      <c r="P33" s="41">
        <f>SUM(U9:U30)</f>
        <v>0</v>
      </c>
      <c r="Q33" s="42" t="e">
        <f>IF(S31/P33&lt;1.5, "Low",IF(S31/P33&gt;2.41, "High", "Medium"))</f>
        <v>#DIV/0!</v>
      </c>
      <c r="R33" s="43" t="e">
        <f>IF(T31/P33&lt;1.5, "Low",IF(T31/P33&gt;2.41, "High", "Moderate"))</f>
        <v>#DIV/0!</v>
      </c>
    </row>
    <row r="34" spans="2:27" hidden="1" x14ac:dyDescent="0.25"/>
    <row r="35" spans="2:27" hidden="1" x14ac:dyDescent="0.25">
      <c r="Q35" s="256"/>
      <c r="R35" s="256"/>
    </row>
    <row r="36" spans="2:27" hidden="1" x14ac:dyDescent="0.25">
      <c r="P36" s="45" t="s">
        <v>19</v>
      </c>
      <c r="Q36" s="256">
        <f>COUNTIF(H9:H30, "No")</f>
        <v>0</v>
      </c>
      <c r="R36" s="256">
        <f>COUNTIF(P10:P30, "Low")</f>
        <v>0</v>
      </c>
    </row>
    <row r="37" spans="2:27" hidden="1" x14ac:dyDescent="0.25">
      <c r="P37" s="45" t="s">
        <v>20</v>
      </c>
      <c r="Q37" s="256">
        <f>COUNTIF(H9:H30, "Partial")</f>
        <v>0</v>
      </c>
      <c r="R37" s="256">
        <f>COUNTIF(P10:P30, "Moderate")</f>
        <v>0</v>
      </c>
    </row>
    <row r="38" spans="2:27" hidden="1" x14ac:dyDescent="0.25">
      <c r="P38" s="45" t="s">
        <v>18</v>
      </c>
      <c r="Q38" s="256">
        <f>COUNTIF(H9:H30, "Yes")</f>
        <v>0</v>
      </c>
      <c r="R38" s="256">
        <f>COUNTIF(P10:P30, "High")</f>
        <v>0</v>
      </c>
    </row>
    <row r="39" spans="2:27" x14ac:dyDescent="0.25">
      <c r="B39" s="411" t="s">
        <v>959</v>
      </c>
      <c r="C39" s="412"/>
      <c r="D39" s="412"/>
      <c r="E39" s="412"/>
      <c r="F39" s="413"/>
      <c r="Q39" s="256"/>
      <c r="R39" s="256"/>
    </row>
    <row r="40" spans="2:27" ht="15" thickBot="1" x14ac:dyDescent="0.3">
      <c r="B40" s="414"/>
      <c r="C40" s="415"/>
      <c r="D40" s="415"/>
      <c r="E40" s="415"/>
      <c r="F40" s="416"/>
      <c r="G40" s="250"/>
    </row>
    <row r="41" spans="2:27" ht="33.700000000000003" customHeight="1" x14ac:dyDescent="0.25">
      <c r="B41" s="49"/>
      <c r="F41" s="49"/>
      <c r="G41" s="250"/>
      <c r="Z41" s="82"/>
      <c r="AA41" s="82"/>
    </row>
    <row r="42" spans="2:27" x14ac:dyDescent="0.25">
      <c r="B42" s="49"/>
      <c r="F42" s="49"/>
      <c r="G42" s="250"/>
      <c r="Z42" s="80"/>
      <c r="AA42" s="80"/>
    </row>
    <row r="43" spans="2:27" x14ac:dyDescent="0.25">
      <c r="B43" s="49"/>
      <c r="F43" s="49"/>
      <c r="G43" s="250"/>
    </row>
    <row r="44" spans="2:27" x14ac:dyDescent="0.25">
      <c r="B44" s="49"/>
      <c r="F44" s="49"/>
      <c r="G44" s="250"/>
    </row>
    <row r="45" spans="2:27" x14ac:dyDescent="0.25">
      <c r="B45" s="49"/>
      <c r="F45" s="49"/>
      <c r="G45" s="250"/>
    </row>
    <row r="46" spans="2:27" x14ac:dyDescent="0.25">
      <c r="B46" s="49"/>
      <c r="E46" s="563"/>
      <c r="F46" s="565"/>
      <c r="G46" s="250"/>
    </row>
    <row r="47" spans="2:27" x14ac:dyDescent="0.25">
      <c r="B47" s="49"/>
      <c r="E47" s="563"/>
      <c r="F47" s="565"/>
      <c r="G47" s="250"/>
    </row>
    <row r="48" spans="2:27" x14ac:dyDescent="0.25">
      <c r="B48" s="49"/>
      <c r="F48" s="49"/>
      <c r="G48" s="250"/>
    </row>
    <row r="49" spans="2:17" x14ac:dyDescent="0.25">
      <c r="B49" s="49"/>
      <c r="E49" s="563"/>
      <c r="F49" s="565"/>
      <c r="G49" s="250"/>
      <c r="P49" s="563"/>
      <c r="Q49" s="563"/>
    </row>
    <row r="50" spans="2:17" x14ac:dyDescent="0.25">
      <c r="B50" s="49"/>
      <c r="E50" s="563"/>
      <c r="F50" s="565"/>
      <c r="G50" s="250"/>
      <c r="P50" s="563"/>
      <c r="Q50" s="563"/>
    </row>
    <row r="51" spans="2:17" x14ac:dyDescent="0.25">
      <c r="B51" s="49"/>
      <c r="F51" s="49"/>
      <c r="G51" s="250"/>
    </row>
    <row r="52" spans="2:17" x14ac:dyDescent="0.25">
      <c r="B52" s="49"/>
      <c r="F52" s="49"/>
      <c r="G52" s="250"/>
    </row>
    <row r="53" spans="2:17" x14ac:dyDescent="0.25">
      <c r="B53" s="49"/>
      <c r="F53" s="49"/>
      <c r="G53" s="250"/>
    </row>
    <row r="54" spans="2:17" x14ac:dyDescent="0.25">
      <c r="B54" s="49"/>
      <c r="F54" s="49"/>
      <c r="G54" s="250"/>
    </row>
    <row r="55" spans="2:17" x14ac:dyDescent="0.25">
      <c r="B55" s="49"/>
      <c r="F55" s="49"/>
      <c r="G55" s="250"/>
    </row>
    <row r="56" spans="2:17" x14ac:dyDescent="0.25">
      <c r="B56" s="49"/>
    </row>
    <row r="57" spans="2:17" x14ac:dyDescent="0.25">
      <c r="B57" s="49"/>
    </row>
    <row r="58" spans="2:17" x14ac:dyDescent="0.25">
      <c r="B58" s="49"/>
    </row>
    <row r="59" spans="2:17" x14ac:dyDescent="0.25">
      <c r="B59" s="49"/>
      <c r="E59" s="563"/>
      <c r="F59" s="563"/>
      <c r="P59" s="563"/>
      <c r="Q59" s="563"/>
    </row>
    <row r="60" spans="2:17" x14ac:dyDescent="0.25">
      <c r="B60" s="49"/>
      <c r="E60" s="563"/>
      <c r="F60" s="563"/>
      <c r="P60" s="563"/>
      <c r="Q60" s="563"/>
    </row>
    <row r="61" spans="2:17" x14ac:dyDescent="0.25">
      <c r="B61" s="49"/>
    </row>
    <row r="62" spans="2:17" x14ac:dyDescent="0.25">
      <c r="B62" s="49"/>
    </row>
    <row r="64" spans="2:17" x14ac:dyDescent="0.25">
      <c r="Q64" s="563"/>
    </row>
    <row r="65" spans="5:17" x14ac:dyDescent="0.25">
      <c r="Q65" s="563"/>
    </row>
    <row r="67" spans="5:17" x14ac:dyDescent="0.25">
      <c r="E67" s="563"/>
      <c r="F67" s="563"/>
    </row>
    <row r="68" spans="5:17" x14ac:dyDescent="0.25">
      <c r="E68" s="563"/>
      <c r="F68" s="563"/>
    </row>
    <row r="70" spans="5:17" x14ac:dyDescent="0.25">
      <c r="E70" s="563"/>
      <c r="F70" s="563"/>
      <c r="P70" s="563"/>
      <c r="Q70" s="563"/>
    </row>
    <row r="71" spans="5:17" x14ac:dyDescent="0.25">
      <c r="E71" s="563"/>
      <c r="F71" s="563"/>
      <c r="P71" s="563"/>
      <c r="Q71" s="563"/>
    </row>
    <row r="77" spans="5:17" x14ac:dyDescent="0.25">
      <c r="E77" s="563"/>
      <c r="F77" s="563"/>
      <c r="P77" s="563"/>
      <c r="Q77" s="563"/>
    </row>
    <row r="78" spans="5:17" x14ac:dyDescent="0.25">
      <c r="E78" s="563"/>
      <c r="F78" s="563"/>
      <c r="P78" s="563"/>
      <c r="Q78" s="563"/>
    </row>
    <row r="80" spans="5:17" x14ac:dyDescent="0.25">
      <c r="E80" s="563"/>
      <c r="F80" s="563"/>
      <c r="P80" s="563"/>
      <c r="Q80" s="563"/>
    </row>
    <row r="81" spans="5:17" x14ac:dyDescent="0.25">
      <c r="E81" s="563"/>
      <c r="F81" s="563"/>
      <c r="P81" s="563"/>
      <c r="Q81" s="563"/>
    </row>
    <row r="82" spans="5:17" x14ac:dyDescent="0.25">
      <c r="E82" s="563"/>
      <c r="F82" s="563"/>
      <c r="P82" s="563"/>
      <c r="Q82" s="563"/>
    </row>
    <row r="83" spans="5:17" x14ac:dyDescent="0.25">
      <c r="E83" s="563"/>
      <c r="F83" s="563"/>
      <c r="P83" s="563"/>
      <c r="Q83" s="563"/>
    </row>
    <row r="84" spans="5:17" x14ac:dyDescent="0.25">
      <c r="E84" s="563"/>
      <c r="F84" s="563"/>
      <c r="P84" s="563"/>
      <c r="Q84" s="563"/>
    </row>
    <row r="91" spans="5:17" x14ac:dyDescent="0.25">
      <c r="E91" s="563"/>
      <c r="F91" s="563"/>
      <c r="P91" s="563"/>
      <c r="Q91" s="563"/>
    </row>
    <row r="92" spans="5:17" x14ac:dyDescent="0.25">
      <c r="E92" s="563"/>
      <c r="F92" s="563"/>
      <c r="P92" s="563"/>
      <c r="Q92" s="563"/>
    </row>
    <row r="93" spans="5:17" x14ac:dyDescent="0.25">
      <c r="E93" s="563"/>
      <c r="F93" s="563"/>
      <c r="P93" s="563"/>
      <c r="Q93" s="563"/>
    </row>
    <row r="94" spans="5:17" x14ac:dyDescent="0.25">
      <c r="E94" s="563"/>
      <c r="F94" s="563"/>
      <c r="P94" s="563"/>
      <c r="Q94" s="563"/>
    </row>
    <row r="98" spans="5:17" x14ac:dyDescent="0.25">
      <c r="E98" s="563"/>
      <c r="F98" s="563"/>
      <c r="P98" s="563"/>
      <c r="Q98" s="563"/>
    </row>
    <row r="99" spans="5:17" x14ac:dyDescent="0.25">
      <c r="E99" s="563"/>
      <c r="F99" s="563"/>
      <c r="P99" s="563"/>
      <c r="Q99" s="563"/>
    </row>
    <row r="104" spans="5:17" x14ac:dyDescent="0.25">
      <c r="E104" s="563"/>
      <c r="F104" s="563"/>
      <c r="P104" s="563"/>
      <c r="Q104" s="563"/>
    </row>
    <row r="105" spans="5:17" x14ac:dyDescent="0.25">
      <c r="E105" s="563"/>
      <c r="F105" s="563"/>
      <c r="P105" s="563"/>
      <c r="Q105" s="563"/>
    </row>
    <row r="115" spans="5:17" x14ac:dyDescent="0.25">
      <c r="E115" s="563"/>
      <c r="F115" s="563"/>
      <c r="P115" s="563"/>
      <c r="Q115" s="563"/>
    </row>
    <row r="116" spans="5:17" x14ac:dyDescent="0.25">
      <c r="E116" s="563"/>
      <c r="F116" s="563"/>
      <c r="P116" s="563"/>
      <c r="Q116" s="563"/>
    </row>
    <row r="117" spans="5:17" x14ac:dyDescent="0.25">
      <c r="E117" s="563"/>
      <c r="F117" s="563"/>
      <c r="P117" s="563"/>
      <c r="Q117" s="563"/>
    </row>
    <row r="118" spans="5:17" x14ac:dyDescent="0.25">
      <c r="E118" s="563"/>
      <c r="F118" s="563"/>
      <c r="P118" s="563"/>
      <c r="Q118" s="563"/>
    </row>
    <row r="121" spans="5:17" x14ac:dyDescent="0.25">
      <c r="E121" s="563"/>
      <c r="F121" s="563"/>
      <c r="P121" s="563"/>
      <c r="Q121" s="563"/>
    </row>
    <row r="122" spans="5:17" x14ac:dyDescent="0.25">
      <c r="E122" s="563"/>
      <c r="F122" s="563"/>
      <c r="P122" s="563"/>
      <c r="Q122" s="563"/>
    </row>
    <row r="128" spans="5:17" x14ac:dyDescent="0.25">
      <c r="E128" s="563"/>
      <c r="F128" s="563"/>
      <c r="P128" s="563"/>
      <c r="Q128" s="563"/>
    </row>
    <row r="129" spans="5:17" x14ac:dyDescent="0.25">
      <c r="E129" s="563"/>
      <c r="F129" s="563"/>
      <c r="P129" s="563"/>
      <c r="Q129" s="563"/>
    </row>
    <row r="133" spans="5:17" x14ac:dyDescent="0.25">
      <c r="E133" s="563"/>
      <c r="F133" s="563"/>
      <c r="P133" s="563"/>
      <c r="Q133" s="563"/>
    </row>
    <row r="134" spans="5:17" x14ac:dyDescent="0.25">
      <c r="E134" s="563"/>
      <c r="F134" s="563"/>
      <c r="P134" s="563"/>
      <c r="Q134" s="563"/>
    </row>
    <row r="140" spans="5:17" x14ac:dyDescent="0.25">
      <c r="E140" s="563"/>
      <c r="F140" s="563"/>
      <c r="P140" s="563"/>
      <c r="Q140" s="563"/>
    </row>
    <row r="141" spans="5:17" x14ac:dyDescent="0.25">
      <c r="E141" s="563"/>
      <c r="F141" s="563"/>
      <c r="P141" s="563"/>
      <c r="Q141" s="563"/>
    </row>
    <row r="144" spans="5:17" x14ac:dyDescent="0.25">
      <c r="E144" s="563"/>
      <c r="F144" s="563"/>
      <c r="P144" s="563"/>
      <c r="Q144" s="563"/>
    </row>
    <row r="145" spans="5:17" x14ac:dyDescent="0.25">
      <c r="E145" s="563"/>
      <c r="F145" s="563"/>
      <c r="P145" s="563"/>
      <c r="Q145" s="563"/>
    </row>
  </sheetData>
  <sheetProtection password="A41C" sheet="1" objects="1" scenarios="1"/>
  <customSheetViews>
    <customSheetView guid="{4D29B127-89DB-4203-8E0C-63913F980539}" scale="75" showPageBreaks="1" showGridLines="0" printArea="1" hiddenRows="1" hiddenColumns="1" topLeftCell="A5">
      <selection activeCell="A3" sqref="A3"/>
      <colBreaks count="1" manualBreakCount="1">
        <brk id="12" max="9" man="1"/>
      </colBreaks>
      <pageMargins left="0.75" right="0.75" top="1" bottom="1" header="0.5" footer="0.5"/>
      <pageSetup paperSize="5" scale="35" pageOrder="overThenDown" orientation="landscape" r:id="rId1"/>
      <headerFooter alignWithMargins="0">
        <oddHeader>&amp;CTO1-D035_Risk Assessment Framework</oddHeader>
        <oddFooter>&amp;L&amp;A
05/24/2011 &amp;C&amp;P of &amp;N&amp;R&amp;G</oddFooter>
      </headerFooter>
    </customSheetView>
  </customSheetViews>
  <mergeCells count="81">
    <mergeCell ref="F46:F47"/>
    <mergeCell ref="B12:B14"/>
    <mergeCell ref="B16:B19"/>
    <mergeCell ref="B23:B25"/>
    <mergeCell ref="B27:B28"/>
    <mergeCell ref="E104:E105"/>
    <mergeCell ref="F104:F105"/>
    <mergeCell ref="E93:E94"/>
    <mergeCell ref="E98:E99"/>
    <mergeCell ref="F98:F99"/>
    <mergeCell ref="F93:F94"/>
    <mergeCell ref="Q70:Q71"/>
    <mergeCell ref="Q77:Q78"/>
    <mergeCell ref="Q59:Q60"/>
    <mergeCell ref="Q49:Q50"/>
    <mergeCell ref="E59:E60"/>
    <mergeCell ref="E70:E71"/>
    <mergeCell ref="F70:F71"/>
    <mergeCell ref="F59:F60"/>
    <mergeCell ref="E49:E50"/>
    <mergeCell ref="E67:E68"/>
    <mergeCell ref="P70:P71"/>
    <mergeCell ref="P59:P60"/>
    <mergeCell ref="P49:P50"/>
    <mergeCell ref="F49:F50"/>
    <mergeCell ref="F67:F68"/>
    <mergeCell ref="Q64:Q65"/>
    <mergeCell ref="Q91:Q92"/>
    <mergeCell ref="Q128:Q129"/>
    <mergeCell ref="Q121:Q122"/>
    <mergeCell ref="Q115:Q116"/>
    <mergeCell ref="Q117:Q118"/>
    <mergeCell ref="Q144:Q145"/>
    <mergeCell ref="Q133:Q134"/>
    <mergeCell ref="Q140:Q141"/>
    <mergeCell ref="P80:P81"/>
    <mergeCell ref="Q80:Q81"/>
    <mergeCell ref="P98:P99"/>
    <mergeCell ref="P104:P105"/>
    <mergeCell ref="P93:P94"/>
    <mergeCell ref="Q98:Q99"/>
    <mergeCell ref="Q104:Q105"/>
    <mergeCell ref="Q93:Q94"/>
    <mergeCell ref="P128:P129"/>
    <mergeCell ref="P121:P122"/>
    <mergeCell ref="P117:P118"/>
    <mergeCell ref="P115:P116"/>
    <mergeCell ref="Q82:Q84"/>
    <mergeCell ref="E117:E118"/>
    <mergeCell ref="F117:F118"/>
    <mergeCell ref="E115:E116"/>
    <mergeCell ref="F115:F116"/>
    <mergeCell ref="E121:E122"/>
    <mergeCell ref="P144:P145"/>
    <mergeCell ref="P140:P141"/>
    <mergeCell ref="P133:P134"/>
    <mergeCell ref="E128:E129"/>
    <mergeCell ref="F121:F122"/>
    <mergeCell ref="F128:F129"/>
    <mergeCell ref="F140:F141"/>
    <mergeCell ref="E140:E141"/>
    <mergeCell ref="E144:E145"/>
    <mergeCell ref="F144:F145"/>
    <mergeCell ref="E133:E134"/>
    <mergeCell ref="F133:F134"/>
    <mergeCell ref="B2:G2"/>
    <mergeCell ref="B39:F40"/>
    <mergeCell ref="P77:P78"/>
    <mergeCell ref="P91:P92"/>
    <mergeCell ref="P82:P84"/>
    <mergeCell ref="E46:E47"/>
    <mergeCell ref="E91:E92"/>
    <mergeCell ref="F91:F92"/>
    <mergeCell ref="E82:E84"/>
    <mergeCell ref="F82:F84"/>
    <mergeCell ref="F77:F78"/>
    <mergeCell ref="E77:E78"/>
    <mergeCell ref="F80:F81"/>
    <mergeCell ref="E80:E81"/>
    <mergeCell ref="B6:U6"/>
    <mergeCell ref="B4:U4"/>
  </mergeCells>
  <conditionalFormatting sqref="Z42:AA42">
    <cfRule type="containsText" dxfId="750" priority="758" stopIfTrue="1" operator="containsText" text="Moderate">
      <formula>NOT(ISERROR(SEARCH("Moderate",Z42)))</formula>
    </cfRule>
    <cfRule type="containsErrors" dxfId="749" priority="765">
      <formula>ISERROR(Z42)</formula>
    </cfRule>
    <cfRule type="containsText" dxfId="748" priority="766" operator="containsText" text="Low">
      <formula>NOT(ISERROR(SEARCH("Low",Z42)))</formula>
    </cfRule>
    <cfRule type="containsText" dxfId="747" priority="767" operator="containsText" text="Medium">
      <formula>NOT(ISERROR(SEARCH("Medium",Z42)))</formula>
    </cfRule>
    <cfRule type="containsText" dxfId="746" priority="768" operator="containsText" text="High">
      <formula>NOT(ISERROR(SEARCH("High",Z42)))</formula>
    </cfRule>
  </conditionalFormatting>
  <conditionalFormatting sqref="Z42:AA42">
    <cfRule type="colorScale" priority="764">
      <colorScale>
        <cfvo type="num" val="1"/>
        <cfvo type="percent" val="50"/>
        <cfvo type="num" val="3"/>
        <color rgb="FF00B050"/>
        <color rgb="FFFFFF00"/>
        <color rgb="FFFF0000"/>
      </colorScale>
    </cfRule>
  </conditionalFormatting>
  <conditionalFormatting sqref="Z42:AA42">
    <cfRule type="colorScale" priority="763">
      <colorScale>
        <cfvo type="num" val="1"/>
        <cfvo type="percent" val="50"/>
        <cfvo type="num" val="3"/>
        <color rgb="FF00B050"/>
        <color rgb="FFFFFF00"/>
        <color rgb="FFFF0000"/>
      </colorScale>
    </cfRule>
  </conditionalFormatting>
  <conditionalFormatting sqref="Z42:AA42">
    <cfRule type="colorScale" priority="762">
      <colorScale>
        <cfvo type="num" val="1"/>
        <cfvo type="percent" val="50"/>
        <cfvo type="num" val="3"/>
        <color rgb="FF00B050"/>
        <color rgb="FFFFFF00"/>
        <color rgb="FFFF0000"/>
      </colorScale>
    </cfRule>
  </conditionalFormatting>
  <conditionalFormatting sqref="Z42:AA42">
    <cfRule type="colorScale" priority="761">
      <colorScale>
        <cfvo type="num" val="0"/>
        <cfvo type="percent" val="50"/>
        <cfvo type="num" val="3"/>
        <color rgb="FF00B050"/>
        <color rgb="FFFFFF00"/>
        <color rgb="FFFF0000"/>
      </colorScale>
    </cfRule>
  </conditionalFormatting>
  <conditionalFormatting sqref="Z42:AA42">
    <cfRule type="colorScale" priority="760">
      <colorScale>
        <cfvo type="num" val="1"/>
        <cfvo type="percent" val="50"/>
        <cfvo type="num" val="3"/>
        <color rgb="FF00B050"/>
        <color rgb="FFFFFF00"/>
        <color rgb="FFFF0000"/>
      </colorScale>
    </cfRule>
  </conditionalFormatting>
  <conditionalFormatting sqref="Z42:AA42">
    <cfRule type="colorScale" priority="759">
      <colorScale>
        <cfvo type="num" val="0"/>
        <cfvo type="percent" val="50"/>
        <cfvo type="num" val="3"/>
        <color rgb="FF00B050"/>
        <color rgb="FFFFFF00"/>
        <color rgb="FFFF0000"/>
      </colorScale>
    </cfRule>
  </conditionalFormatting>
  <conditionalFormatting sqref="Q33">
    <cfRule type="containsErrors" dxfId="745" priority="637">
      <formula>ISERROR(Q33)</formula>
    </cfRule>
    <cfRule type="containsText" dxfId="744" priority="638" operator="containsText" text="Low">
      <formula>NOT(ISERROR(SEARCH("Low",Q33)))</formula>
    </cfRule>
    <cfRule type="containsText" dxfId="743" priority="639" operator="containsText" text="Medium">
      <formula>NOT(ISERROR(SEARCH("Medium",Q33)))</formula>
    </cfRule>
    <cfRule type="containsText" dxfId="742" priority="640" operator="containsText" text="High">
      <formula>NOT(ISERROR(SEARCH("High",Q33)))</formula>
    </cfRule>
  </conditionalFormatting>
  <conditionalFormatting sqref="Q33">
    <cfRule type="colorScale" priority="636">
      <colorScale>
        <cfvo type="num" val="1"/>
        <cfvo type="percent" val="50"/>
        <cfvo type="num" val="3"/>
        <color rgb="FF00B050"/>
        <color rgb="FFFFFF00"/>
        <color rgb="FFFF0000"/>
      </colorScale>
    </cfRule>
  </conditionalFormatting>
  <conditionalFormatting sqref="Q33">
    <cfRule type="colorScale" priority="635">
      <colorScale>
        <cfvo type="num" val="1"/>
        <cfvo type="percent" val="50"/>
        <cfvo type="num" val="3"/>
        <color rgb="FF00B050"/>
        <color rgb="FFFFFF00"/>
        <color rgb="FFFF0000"/>
      </colorScale>
    </cfRule>
  </conditionalFormatting>
  <conditionalFormatting sqref="Q33">
    <cfRule type="colorScale" priority="634">
      <colorScale>
        <cfvo type="num" val="1"/>
        <cfvo type="percent" val="50"/>
        <cfvo type="num" val="3"/>
        <color rgb="FF00B050"/>
        <color rgb="FFFFFF00"/>
        <color rgb="FFFF0000"/>
      </colorScale>
    </cfRule>
  </conditionalFormatting>
  <conditionalFormatting sqref="Q33">
    <cfRule type="colorScale" priority="633">
      <colorScale>
        <cfvo type="num" val="1"/>
        <cfvo type="percent" val="50"/>
        <cfvo type="num" val="3"/>
        <color rgb="FF00B050"/>
        <color rgb="FFFFFF00"/>
        <color rgb="FFFF0000"/>
      </colorScale>
    </cfRule>
  </conditionalFormatting>
  <conditionalFormatting sqref="R33">
    <cfRule type="containsText" dxfId="741" priority="622" stopIfTrue="1" operator="containsText" text="Moderate">
      <formula>NOT(ISERROR(SEARCH("Moderate",R33)))</formula>
    </cfRule>
    <cfRule type="containsErrors" dxfId="740" priority="629">
      <formula>ISERROR(R33)</formula>
    </cfRule>
    <cfRule type="containsText" dxfId="739" priority="630" operator="containsText" text="Low">
      <formula>NOT(ISERROR(SEARCH("Low",R33)))</formula>
    </cfRule>
    <cfRule type="containsText" dxfId="738" priority="631" operator="containsText" text="Medium">
      <formula>NOT(ISERROR(SEARCH("Medium",R33)))</formula>
    </cfRule>
    <cfRule type="containsText" dxfId="737" priority="632" operator="containsText" text="High">
      <formula>NOT(ISERROR(SEARCH("High",R33)))</formula>
    </cfRule>
  </conditionalFormatting>
  <conditionalFormatting sqref="R33">
    <cfRule type="colorScale" priority="628">
      <colorScale>
        <cfvo type="num" val="1"/>
        <cfvo type="percent" val="50"/>
        <cfvo type="num" val="3"/>
        <color rgb="FF00B050"/>
        <color rgb="FFFFFF00"/>
        <color rgb="FFFF0000"/>
      </colorScale>
    </cfRule>
  </conditionalFormatting>
  <conditionalFormatting sqref="R33">
    <cfRule type="colorScale" priority="627">
      <colorScale>
        <cfvo type="num" val="1"/>
        <cfvo type="percent" val="50"/>
        <cfvo type="num" val="3"/>
        <color rgb="FF00B050"/>
        <color rgb="FFFFFF00"/>
        <color rgb="FFFF0000"/>
      </colorScale>
    </cfRule>
  </conditionalFormatting>
  <conditionalFormatting sqref="R33">
    <cfRule type="colorScale" priority="626">
      <colorScale>
        <cfvo type="num" val="1"/>
        <cfvo type="percent" val="50"/>
        <cfvo type="num" val="3"/>
        <color rgb="FF00B050"/>
        <color rgb="FFFFFF00"/>
        <color rgb="FFFF0000"/>
      </colorScale>
    </cfRule>
  </conditionalFormatting>
  <conditionalFormatting sqref="R33">
    <cfRule type="colorScale" priority="625">
      <colorScale>
        <cfvo type="num" val="0"/>
        <cfvo type="percent" val="50"/>
        <cfvo type="num" val="3"/>
        <color rgb="FF00B050"/>
        <color rgb="FFFFFF00"/>
        <color rgb="FFFF0000"/>
      </colorScale>
    </cfRule>
  </conditionalFormatting>
  <conditionalFormatting sqref="R33">
    <cfRule type="colorScale" priority="624">
      <colorScale>
        <cfvo type="num" val="1"/>
        <cfvo type="percent" val="50"/>
        <cfvo type="num" val="3"/>
        <color rgb="FF00B050"/>
        <color rgb="FFFFFF00"/>
        <color rgb="FFFF0000"/>
      </colorScale>
    </cfRule>
  </conditionalFormatting>
  <conditionalFormatting sqref="R33">
    <cfRule type="colorScale" priority="623">
      <colorScale>
        <cfvo type="num" val="0"/>
        <cfvo type="percent" val="50"/>
        <cfvo type="num" val="3"/>
        <color rgb="FF00B050"/>
        <color rgb="FFFFFF00"/>
        <color rgb="FFFF0000"/>
      </colorScale>
    </cfRule>
  </conditionalFormatting>
  <conditionalFormatting sqref="H10">
    <cfRule type="containsText" dxfId="736" priority="407" operator="containsText" text="N/A">
      <formula>NOT(ISERROR(SEARCH("N/A",H10)))</formula>
    </cfRule>
    <cfRule type="containsText" dxfId="735" priority="408" operator="containsText" text="No">
      <formula>NOT(ISERROR(SEARCH("No",H10)))</formula>
    </cfRule>
    <cfRule type="containsText" dxfId="734" priority="409" operator="containsText" text="Partial">
      <formula>NOT(ISERROR(SEARCH("Partial",H10)))</formula>
    </cfRule>
    <cfRule type="containsText" dxfId="733" priority="410" operator="containsText" text="Yes">
      <formula>NOT(ISERROR(SEARCH("Yes",H10)))</formula>
    </cfRule>
  </conditionalFormatting>
  <conditionalFormatting sqref="H12">
    <cfRule type="containsText" dxfId="732" priority="391" operator="containsText" text="N/A">
      <formula>NOT(ISERROR(SEARCH("N/A",H12)))</formula>
    </cfRule>
    <cfRule type="containsText" dxfId="731" priority="392" operator="containsText" text="No">
      <formula>NOT(ISERROR(SEARCH("No",H12)))</formula>
    </cfRule>
    <cfRule type="containsText" dxfId="730" priority="393" operator="containsText" text="Partial">
      <formula>NOT(ISERROR(SEARCH("Partial",H12)))</formula>
    </cfRule>
    <cfRule type="containsText" dxfId="729" priority="394" operator="containsText" text="Yes">
      <formula>NOT(ISERROR(SEARCH("Yes",H12)))</formula>
    </cfRule>
  </conditionalFormatting>
  <conditionalFormatting sqref="H13">
    <cfRule type="containsText" dxfId="728" priority="375" operator="containsText" text="N/A">
      <formula>NOT(ISERROR(SEARCH("N/A",H13)))</formula>
    </cfRule>
    <cfRule type="containsText" dxfId="727" priority="376" operator="containsText" text="No">
      <formula>NOT(ISERROR(SEARCH("No",H13)))</formula>
    </cfRule>
    <cfRule type="containsText" dxfId="726" priority="377" operator="containsText" text="Partial">
      <formula>NOT(ISERROR(SEARCH("Partial",H13)))</formula>
    </cfRule>
    <cfRule type="containsText" dxfId="725" priority="378" operator="containsText" text="Yes">
      <formula>NOT(ISERROR(SEARCH("Yes",H13)))</formula>
    </cfRule>
  </conditionalFormatting>
  <conditionalFormatting sqref="H14">
    <cfRule type="containsText" dxfId="724" priority="367" operator="containsText" text="N/A">
      <formula>NOT(ISERROR(SEARCH("N/A",H14)))</formula>
    </cfRule>
    <cfRule type="containsText" dxfId="723" priority="368" operator="containsText" text="No">
      <formula>NOT(ISERROR(SEARCH("No",H14)))</formula>
    </cfRule>
    <cfRule type="containsText" dxfId="722" priority="369" operator="containsText" text="Partial">
      <formula>NOT(ISERROR(SEARCH("Partial",H14)))</formula>
    </cfRule>
    <cfRule type="containsText" dxfId="721" priority="370" operator="containsText" text="Yes">
      <formula>NOT(ISERROR(SEARCH("Yes",H14)))</formula>
    </cfRule>
  </conditionalFormatting>
  <conditionalFormatting sqref="H16">
    <cfRule type="containsText" dxfId="720" priority="359" operator="containsText" text="N/A">
      <formula>NOT(ISERROR(SEARCH("N/A",H16)))</formula>
    </cfRule>
    <cfRule type="containsText" dxfId="719" priority="360" operator="containsText" text="No">
      <formula>NOT(ISERROR(SEARCH("No",H16)))</formula>
    </cfRule>
    <cfRule type="containsText" dxfId="718" priority="361" operator="containsText" text="Partial">
      <formula>NOT(ISERROR(SEARCH("Partial",H16)))</formula>
    </cfRule>
    <cfRule type="containsText" dxfId="717" priority="362" operator="containsText" text="Yes">
      <formula>NOT(ISERROR(SEARCH("Yes",H16)))</formula>
    </cfRule>
  </conditionalFormatting>
  <conditionalFormatting sqref="H17">
    <cfRule type="containsText" dxfId="716" priority="351" operator="containsText" text="N/A">
      <formula>NOT(ISERROR(SEARCH("N/A",H17)))</formula>
    </cfRule>
    <cfRule type="containsText" dxfId="715" priority="352" operator="containsText" text="No">
      <formula>NOT(ISERROR(SEARCH("No",H17)))</formula>
    </cfRule>
    <cfRule type="containsText" dxfId="714" priority="353" operator="containsText" text="Partial">
      <formula>NOT(ISERROR(SEARCH("Partial",H17)))</formula>
    </cfRule>
    <cfRule type="containsText" dxfId="713" priority="354" operator="containsText" text="Yes">
      <formula>NOT(ISERROR(SEARCH("Yes",H17)))</formula>
    </cfRule>
  </conditionalFormatting>
  <conditionalFormatting sqref="H18">
    <cfRule type="containsText" dxfId="712" priority="343" operator="containsText" text="N/A">
      <formula>NOT(ISERROR(SEARCH("N/A",H18)))</formula>
    </cfRule>
    <cfRule type="containsText" dxfId="711" priority="344" operator="containsText" text="No">
      <formula>NOT(ISERROR(SEARCH("No",H18)))</formula>
    </cfRule>
    <cfRule type="containsText" dxfId="710" priority="345" operator="containsText" text="Partial">
      <formula>NOT(ISERROR(SEARCH("Partial",H18)))</formula>
    </cfRule>
    <cfRule type="containsText" dxfId="709" priority="346" operator="containsText" text="Yes">
      <formula>NOT(ISERROR(SEARCH("Yes",H18)))</formula>
    </cfRule>
  </conditionalFormatting>
  <conditionalFormatting sqref="H19">
    <cfRule type="containsText" dxfId="708" priority="335" operator="containsText" text="N/A">
      <formula>NOT(ISERROR(SEARCH("N/A",H19)))</formula>
    </cfRule>
    <cfRule type="containsText" dxfId="707" priority="336" operator="containsText" text="No">
      <formula>NOT(ISERROR(SEARCH("No",H19)))</formula>
    </cfRule>
    <cfRule type="containsText" dxfId="706" priority="337" operator="containsText" text="Partial">
      <formula>NOT(ISERROR(SEARCH("Partial",H19)))</formula>
    </cfRule>
    <cfRule type="containsText" dxfId="705" priority="338" operator="containsText" text="Yes">
      <formula>NOT(ISERROR(SEARCH("Yes",H19)))</formula>
    </cfRule>
  </conditionalFormatting>
  <conditionalFormatting sqref="H21">
    <cfRule type="containsText" dxfId="704" priority="319" operator="containsText" text="N/A">
      <formula>NOT(ISERROR(SEARCH("N/A",H21)))</formula>
    </cfRule>
    <cfRule type="containsText" dxfId="703" priority="320" operator="containsText" text="No">
      <formula>NOT(ISERROR(SEARCH("No",H21)))</formula>
    </cfRule>
    <cfRule type="containsText" dxfId="702" priority="321" operator="containsText" text="Partial">
      <formula>NOT(ISERROR(SEARCH("Partial",H21)))</formula>
    </cfRule>
    <cfRule type="containsText" dxfId="701" priority="322" operator="containsText" text="Yes">
      <formula>NOT(ISERROR(SEARCH("Yes",H21)))</formula>
    </cfRule>
  </conditionalFormatting>
  <conditionalFormatting sqref="H23">
    <cfRule type="containsText" dxfId="700" priority="311" operator="containsText" text="N/A">
      <formula>NOT(ISERROR(SEARCH("N/A",H23)))</formula>
    </cfRule>
    <cfRule type="containsText" dxfId="699" priority="312" operator="containsText" text="No">
      <formula>NOT(ISERROR(SEARCH("No",H23)))</formula>
    </cfRule>
    <cfRule type="containsText" dxfId="698" priority="313" operator="containsText" text="Partial">
      <formula>NOT(ISERROR(SEARCH("Partial",H23)))</formula>
    </cfRule>
    <cfRule type="containsText" dxfId="697" priority="314" operator="containsText" text="Yes">
      <formula>NOT(ISERROR(SEARCH("Yes",H23)))</formula>
    </cfRule>
  </conditionalFormatting>
  <conditionalFormatting sqref="H24">
    <cfRule type="containsText" dxfId="696" priority="303" operator="containsText" text="N/A">
      <formula>NOT(ISERROR(SEARCH("N/A",H24)))</formula>
    </cfRule>
    <cfRule type="containsText" dxfId="695" priority="304" operator="containsText" text="No">
      <formula>NOT(ISERROR(SEARCH("No",H24)))</formula>
    </cfRule>
    <cfRule type="containsText" dxfId="694" priority="305" operator="containsText" text="Partial">
      <formula>NOT(ISERROR(SEARCH("Partial",H24)))</formula>
    </cfRule>
    <cfRule type="containsText" dxfId="693" priority="306" operator="containsText" text="Yes">
      <formula>NOT(ISERROR(SEARCH("Yes",H24)))</formula>
    </cfRule>
  </conditionalFormatting>
  <conditionalFormatting sqref="H25">
    <cfRule type="containsText" dxfId="692" priority="295" operator="containsText" text="N/A">
      <formula>NOT(ISERROR(SEARCH("N/A",H25)))</formula>
    </cfRule>
    <cfRule type="containsText" dxfId="691" priority="296" operator="containsText" text="No">
      <formula>NOT(ISERROR(SEARCH("No",H25)))</formula>
    </cfRule>
    <cfRule type="containsText" dxfId="690" priority="297" operator="containsText" text="Partial">
      <formula>NOT(ISERROR(SEARCH("Partial",H25)))</formula>
    </cfRule>
    <cfRule type="containsText" dxfId="689" priority="298" operator="containsText" text="Yes">
      <formula>NOT(ISERROR(SEARCH("Yes",H25)))</formula>
    </cfRule>
  </conditionalFormatting>
  <conditionalFormatting sqref="H27">
    <cfRule type="containsText" dxfId="688" priority="279" operator="containsText" text="N/A">
      <formula>NOT(ISERROR(SEARCH("N/A",H27)))</formula>
    </cfRule>
    <cfRule type="containsText" dxfId="687" priority="280" operator="containsText" text="No">
      <formula>NOT(ISERROR(SEARCH("No",H27)))</formula>
    </cfRule>
    <cfRule type="containsText" dxfId="686" priority="281" operator="containsText" text="Partial">
      <formula>NOT(ISERROR(SEARCH("Partial",H27)))</formula>
    </cfRule>
    <cfRule type="containsText" dxfId="685" priority="282" operator="containsText" text="Yes">
      <formula>NOT(ISERROR(SEARCH("Yes",H27)))</formula>
    </cfRule>
  </conditionalFormatting>
  <conditionalFormatting sqref="H28">
    <cfRule type="containsText" dxfId="684" priority="271" operator="containsText" text="N/A">
      <formula>NOT(ISERROR(SEARCH("N/A",H28)))</formula>
    </cfRule>
    <cfRule type="containsText" dxfId="683" priority="272" operator="containsText" text="No">
      <formula>NOT(ISERROR(SEARCH("No",H28)))</formula>
    </cfRule>
    <cfRule type="containsText" dxfId="682" priority="273" operator="containsText" text="Partial">
      <formula>NOT(ISERROR(SEARCH("Partial",H28)))</formula>
    </cfRule>
    <cfRule type="containsText" dxfId="681" priority="274" operator="containsText" text="Yes">
      <formula>NOT(ISERROR(SEARCH("Yes",H28)))</formula>
    </cfRule>
  </conditionalFormatting>
  <conditionalFormatting sqref="H30">
    <cfRule type="containsText" dxfId="680" priority="263" operator="containsText" text="N/A">
      <formula>NOT(ISERROR(SEARCH("N/A",H30)))</formula>
    </cfRule>
    <cfRule type="containsText" dxfId="679" priority="264" operator="containsText" text="No">
      <formula>NOT(ISERROR(SEARCH("No",H30)))</formula>
    </cfRule>
    <cfRule type="containsText" dxfId="678" priority="265" operator="containsText" text="Partial">
      <formula>NOT(ISERROR(SEARCH("Partial",H30)))</formula>
    </cfRule>
    <cfRule type="containsText" dxfId="677" priority="266" operator="containsText" text="Yes">
      <formula>NOT(ISERROR(SEARCH("Yes",H30)))</formula>
    </cfRule>
  </conditionalFormatting>
  <conditionalFormatting sqref="P30 P27:P28 P23:P25 P21 P16:P19 P10 P12:P14">
    <cfRule type="containsText" dxfId="676" priority="95" operator="containsText" text="N/A">
      <formula>NOT(ISERROR(SEARCH("N/A",P10)))</formula>
    </cfRule>
    <cfRule type="containsText" dxfId="675" priority="96" operator="containsText" text="High">
      <formula>NOT(ISERROR(SEARCH("High",P10)))</formula>
    </cfRule>
    <cfRule type="containsText" dxfId="674" priority="97" operator="containsText" text="Medium">
      <formula>NOT(ISERROR(SEARCH("Medium",P10)))</formula>
    </cfRule>
    <cfRule type="containsText" dxfId="673" priority="98" operator="containsText" text="Low">
      <formula>NOT(ISERROR(SEARCH("Low",P10)))</formula>
    </cfRule>
  </conditionalFormatting>
  <conditionalFormatting sqref="P30 P27:P28 P23:P25 P21 P16:P19 P10">
    <cfRule type="containsText" dxfId="672" priority="91" operator="containsText" text="N/A">
      <formula>NOT(ISERROR(SEARCH("N/A",P10)))</formula>
    </cfRule>
    <cfRule type="containsText" dxfId="671" priority="92" operator="containsText" text="High">
      <formula>NOT(ISERROR(SEARCH("High",P10)))</formula>
    </cfRule>
    <cfRule type="containsText" dxfId="670" priority="93" operator="containsText" text="Medium">
      <formula>NOT(ISERROR(SEARCH("Medium",P10)))</formula>
    </cfRule>
    <cfRule type="containsText" dxfId="669" priority="94" operator="containsText" text="Low">
      <formula>NOT(ISERROR(SEARCH("Low",P10)))</formula>
    </cfRule>
  </conditionalFormatting>
  <conditionalFormatting sqref="K9:K10">
    <cfRule type="containsText" dxfId="668" priority="88" operator="containsText" text="H">
      <formula>NOT(ISERROR(SEARCH("H",K9)))</formula>
    </cfRule>
    <cfRule type="containsText" dxfId="667" priority="89" operator="containsText" text="M">
      <formula>NOT(ISERROR(SEARCH("M",K9)))</formula>
    </cfRule>
    <cfRule type="containsText" dxfId="666" priority="90" operator="containsText" text="L">
      <formula>NOT(ISERROR(SEARCH("L",K9)))</formula>
    </cfRule>
  </conditionalFormatting>
  <conditionalFormatting sqref="N9:N10">
    <cfRule type="containsText" dxfId="665" priority="85" operator="containsText" text="H">
      <formula>NOT(ISERROR(SEARCH("H",N9)))</formula>
    </cfRule>
    <cfRule type="containsText" dxfId="664" priority="86" operator="containsText" text="M">
      <formula>NOT(ISERROR(SEARCH("M",N9)))</formula>
    </cfRule>
    <cfRule type="containsText" dxfId="663" priority="87" operator="containsText" text="L">
      <formula>NOT(ISERROR(SEARCH("L",N9)))</formula>
    </cfRule>
  </conditionalFormatting>
  <conditionalFormatting sqref="K12">
    <cfRule type="containsText" dxfId="662" priority="82" operator="containsText" text="H">
      <formula>NOT(ISERROR(SEARCH("H",K12)))</formula>
    </cfRule>
    <cfRule type="containsText" dxfId="661" priority="83" operator="containsText" text="M">
      <formula>NOT(ISERROR(SEARCH("M",K12)))</formula>
    </cfRule>
    <cfRule type="containsText" dxfId="660" priority="84" operator="containsText" text="L">
      <formula>NOT(ISERROR(SEARCH("L",K12)))</formula>
    </cfRule>
  </conditionalFormatting>
  <conditionalFormatting sqref="K13">
    <cfRule type="containsText" dxfId="659" priority="79" operator="containsText" text="H">
      <formula>NOT(ISERROR(SEARCH("H",K13)))</formula>
    </cfRule>
    <cfRule type="containsText" dxfId="658" priority="80" operator="containsText" text="M">
      <formula>NOT(ISERROR(SEARCH("M",K13)))</formula>
    </cfRule>
    <cfRule type="containsText" dxfId="657" priority="81" operator="containsText" text="L">
      <formula>NOT(ISERROR(SEARCH("L",K13)))</formula>
    </cfRule>
  </conditionalFormatting>
  <conditionalFormatting sqref="K14">
    <cfRule type="containsText" dxfId="656" priority="76" operator="containsText" text="H">
      <formula>NOT(ISERROR(SEARCH("H",K14)))</formula>
    </cfRule>
    <cfRule type="containsText" dxfId="655" priority="77" operator="containsText" text="M">
      <formula>NOT(ISERROR(SEARCH("M",K14)))</formula>
    </cfRule>
    <cfRule type="containsText" dxfId="654" priority="78" operator="containsText" text="L">
      <formula>NOT(ISERROR(SEARCH("L",K14)))</formula>
    </cfRule>
  </conditionalFormatting>
  <conditionalFormatting sqref="K16">
    <cfRule type="containsText" dxfId="653" priority="73" operator="containsText" text="H">
      <formula>NOT(ISERROR(SEARCH("H",K16)))</formula>
    </cfRule>
    <cfRule type="containsText" dxfId="652" priority="74" operator="containsText" text="M">
      <formula>NOT(ISERROR(SEARCH("M",K16)))</formula>
    </cfRule>
    <cfRule type="containsText" dxfId="651" priority="75" operator="containsText" text="L">
      <formula>NOT(ISERROR(SEARCH("L",K16)))</formula>
    </cfRule>
  </conditionalFormatting>
  <conditionalFormatting sqref="K17">
    <cfRule type="containsText" dxfId="650" priority="70" operator="containsText" text="H">
      <formula>NOT(ISERROR(SEARCH("H",K17)))</formula>
    </cfRule>
    <cfRule type="containsText" dxfId="649" priority="71" operator="containsText" text="M">
      <formula>NOT(ISERROR(SEARCH("M",K17)))</formula>
    </cfRule>
    <cfRule type="containsText" dxfId="648" priority="72" operator="containsText" text="L">
      <formula>NOT(ISERROR(SEARCH("L",K17)))</formula>
    </cfRule>
  </conditionalFormatting>
  <conditionalFormatting sqref="K18">
    <cfRule type="containsText" dxfId="647" priority="67" operator="containsText" text="H">
      <formula>NOT(ISERROR(SEARCH("H",K18)))</formula>
    </cfRule>
    <cfRule type="containsText" dxfId="646" priority="68" operator="containsText" text="M">
      <formula>NOT(ISERROR(SEARCH("M",K18)))</formula>
    </cfRule>
    <cfRule type="containsText" dxfId="645" priority="69" operator="containsText" text="L">
      <formula>NOT(ISERROR(SEARCH("L",K18)))</formula>
    </cfRule>
  </conditionalFormatting>
  <conditionalFormatting sqref="K19">
    <cfRule type="containsText" dxfId="644" priority="64" operator="containsText" text="H">
      <formula>NOT(ISERROR(SEARCH("H",K19)))</formula>
    </cfRule>
    <cfRule type="containsText" dxfId="643" priority="65" operator="containsText" text="M">
      <formula>NOT(ISERROR(SEARCH("M",K19)))</formula>
    </cfRule>
    <cfRule type="containsText" dxfId="642" priority="66" operator="containsText" text="L">
      <formula>NOT(ISERROR(SEARCH("L",K19)))</formula>
    </cfRule>
  </conditionalFormatting>
  <conditionalFormatting sqref="K21">
    <cfRule type="containsText" dxfId="641" priority="61" operator="containsText" text="H">
      <formula>NOT(ISERROR(SEARCH("H",K21)))</formula>
    </cfRule>
    <cfRule type="containsText" dxfId="640" priority="62" operator="containsText" text="M">
      <formula>NOT(ISERROR(SEARCH("M",K21)))</formula>
    </cfRule>
    <cfRule type="containsText" dxfId="639" priority="63" operator="containsText" text="L">
      <formula>NOT(ISERROR(SEARCH("L",K21)))</formula>
    </cfRule>
  </conditionalFormatting>
  <conditionalFormatting sqref="K23">
    <cfRule type="containsText" dxfId="638" priority="58" operator="containsText" text="H">
      <formula>NOT(ISERROR(SEARCH("H",K23)))</formula>
    </cfRule>
    <cfRule type="containsText" dxfId="637" priority="59" operator="containsText" text="M">
      <formula>NOT(ISERROR(SEARCH("M",K23)))</formula>
    </cfRule>
    <cfRule type="containsText" dxfId="636" priority="60" operator="containsText" text="L">
      <formula>NOT(ISERROR(SEARCH("L",K23)))</formula>
    </cfRule>
  </conditionalFormatting>
  <conditionalFormatting sqref="K24">
    <cfRule type="containsText" dxfId="635" priority="55" operator="containsText" text="H">
      <formula>NOT(ISERROR(SEARCH("H",K24)))</formula>
    </cfRule>
    <cfRule type="containsText" dxfId="634" priority="56" operator="containsText" text="M">
      <formula>NOT(ISERROR(SEARCH("M",K24)))</formula>
    </cfRule>
    <cfRule type="containsText" dxfId="633" priority="57" operator="containsText" text="L">
      <formula>NOT(ISERROR(SEARCH("L",K24)))</formula>
    </cfRule>
  </conditionalFormatting>
  <conditionalFormatting sqref="K25">
    <cfRule type="containsText" dxfId="632" priority="52" operator="containsText" text="H">
      <formula>NOT(ISERROR(SEARCH("H",K25)))</formula>
    </cfRule>
    <cfRule type="containsText" dxfId="631" priority="53" operator="containsText" text="M">
      <formula>NOT(ISERROR(SEARCH("M",K25)))</formula>
    </cfRule>
    <cfRule type="containsText" dxfId="630" priority="54" operator="containsText" text="L">
      <formula>NOT(ISERROR(SEARCH("L",K25)))</formula>
    </cfRule>
  </conditionalFormatting>
  <conditionalFormatting sqref="K27">
    <cfRule type="containsText" dxfId="629" priority="49" operator="containsText" text="H">
      <formula>NOT(ISERROR(SEARCH("H",K27)))</formula>
    </cfRule>
    <cfRule type="containsText" dxfId="628" priority="50" operator="containsText" text="M">
      <formula>NOT(ISERROR(SEARCH("M",K27)))</formula>
    </cfRule>
    <cfRule type="containsText" dxfId="627" priority="51" operator="containsText" text="L">
      <formula>NOT(ISERROR(SEARCH("L",K27)))</formula>
    </cfRule>
  </conditionalFormatting>
  <conditionalFormatting sqref="K28">
    <cfRule type="containsText" dxfId="626" priority="46" operator="containsText" text="H">
      <formula>NOT(ISERROR(SEARCH("H",K28)))</formula>
    </cfRule>
    <cfRule type="containsText" dxfId="625" priority="47" operator="containsText" text="M">
      <formula>NOT(ISERROR(SEARCH("M",K28)))</formula>
    </cfRule>
    <cfRule type="containsText" dxfId="624" priority="48" operator="containsText" text="L">
      <formula>NOT(ISERROR(SEARCH("L",K28)))</formula>
    </cfRule>
  </conditionalFormatting>
  <conditionalFormatting sqref="K30">
    <cfRule type="containsText" dxfId="623" priority="43" operator="containsText" text="H">
      <formula>NOT(ISERROR(SEARCH("H",K30)))</formula>
    </cfRule>
    <cfRule type="containsText" dxfId="622" priority="44" operator="containsText" text="M">
      <formula>NOT(ISERROR(SEARCH("M",K30)))</formula>
    </cfRule>
    <cfRule type="containsText" dxfId="621" priority="45" operator="containsText" text="L">
      <formula>NOT(ISERROR(SEARCH("L",K30)))</formula>
    </cfRule>
  </conditionalFormatting>
  <conditionalFormatting sqref="N12">
    <cfRule type="containsText" dxfId="620" priority="40" operator="containsText" text="H">
      <formula>NOT(ISERROR(SEARCH("H",N12)))</formula>
    </cfRule>
    <cfRule type="containsText" dxfId="619" priority="41" operator="containsText" text="M">
      <formula>NOT(ISERROR(SEARCH("M",N12)))</formula>
    </cfRule>
    <cfRule type="containsText" dxfId="618" priority="42" operator="containsText" text="L">
      <formula>NOT(ISERROR(SEARCH("L",N12)))</formula>
    </cfRule>
  </conditionalFormatting>
  <conditionalFormatting sqref="N13">
    <cfRule type="containsText" dxfId="617" priority="37" operator="containsText" text="H">
      <formula>NOT(ISERROR(SEARCH("H",N13)))</formula>
    </cfRule>
    <cfRule type="containsText" dxfId="616" priority="38" operator="containsText" text="M">
      <formula>NOT(ISERROR(SEARCH("M",N13)))</formula>
    </cfRule>
    <cfRule type="containsText" dxfId="615" priority="39" operator="containsText" text="L">
      <formula>NOT(ISERROR(SEARCH("L",N13)))</formula>
    </cfRule>
  </conditionalFormatting>
  <conditionalFormatting sqref="N14">
    <cfRule type="containsText" dxfId="614" priority="34" operator="containsText" text="H">
      <formula>NOT(ISERROR(SEARCH("H",N14)))</formula>
    </cfRule>
    <cfRule type="containsText" dxfId="613" priority="35" operator="containsText" text="M">
      <formula>NOT(ISERROR(SEARCH("M",N14)))</formula>
    </cfRule>
    <cfRule type="containsText" dxfId="612" priority="36" operator="containsText" text="L">
      <formula>NOT(ISERROR(SEARCH("L",N14)))</formula>
    </cfRule>
  </conditionalFormatting>
  <conditionalFormatting sqref="N16">
    <cfRule type="containsText" dxfId="611" priority="31" operator="containsText" text="H">
      <formula>NOT(ISERROR(SEARCH("H",N16)))</formula>
    </cfRule>
    <cfRule type="containsText" dxfId="610" priority="32" operator="containsText" text="M">
      <formula>NOT(ISERROR(SEARCH("M",N16)))</formula>
    </cfRule>
    <cfRule type="containsText" dxfId="609" priority="33" operator="containsText" text="L">
      <formula>NOT(ISERROR(SEARCH("L",N16)))</formula>
    </cfRule>
  </conditionalFormatting>
  <conditionalFormatting sqref="N17">
    <cfRule type="containsText" dxfId="608" priority="28" operator="containsText" text="H">
      <formula>NOT(ISERROR(SEARCH("H",N17)))</formula>
    </cfRule>
    <cfRule type="containsText" dxfId="607" priority="29" operator="containsText" text="M">
      <formula>NOT(ISERROR(SEARCH("M",N17)))</formula>
    </cfRule>
    <cfRule type="containsText" dxfId="606" priority="30" operator="containsText" text="L">
      <formula>NOT(ISERROR(SEARCH("L",N17)))</formula>
    </cfRule>
  </conditionalFormatting>
  <conditionalFormatting sqref="N18">
    <cfRule type="containsText" dxfId="605" priority="25" operator="containsText" text="H">
      <formula>NOT(ISERROR(SEARCH("H",N18)))</formula>
    </cfRule>
    <cfRule type="containsText" dxfId="604" priority="26" operator="containsText" text="M">
      <formula>NOT(ISERROR(SEARCH("M",N18)))</formula>
    </cfRule>
    <cfRule type="containsText" dxfId="603" priority="27" operator="containsText" text="L">
      <formula>NOT(ISERROR(SEARCH("L",N18)))</formula>
    </cfRule>
  </conditionalFormatting>
  <conditionalFormatting sqref="N19">
    <cfRule type="containsText" dxfId="602" priority="22" operator="containsText" text="H">
      <formula>NOT(ISERROR(SEARCH("H",N19)))</formula>
    </cfRule>
    <cfRule type="containsText" dxfId="601" priority="23" operator="containsText" text="M">
      <formula>NOT(ISERROR(SEARCH("M",N19)))</formula>
    </cfRule>
    <cfRule type="containsText" dxfId="600" priority="24" operator="containsText" text="L">
      <formula>NOT(ISERROR(SEARCH("L",N19)))</formula>
    </cfRule>
  </conditionalFormatting>
  <conditionalFormatting sqref="N21">
    <cfRule type="containsText" dxfId="599" priority="19" operator="containsText" text="H">
      <formula>NOT(ISERROR(SEARCH("H",N21)))</formula>
    </cfRule>
    <cfRule type="containsText" dxfId="598" priority="20" operator="containsText" text="M">
      <formula>NOT(ISERROR(SEARCH("M",N21)))</formula>
    </cfRule>
    <cfRule type="containsText" dxfId="597" priority="21" operator="containsText" text="L">
      <formula>NOT(ISERROR(SEARCH("L",N21)))</formula>
    </cfRule>
  </conditionalFormatting>
  <conditionalFormatting sqref="N23">
    <cfRule type="containsText" dxfId="596" priority="16" operator="containsText" text="H">
      <formula>NOT(ISERROR(SEARCH("H",N23)))</formula>
    </cfRule>
    <cfRule type="containsText" dxfId="595" priority="17" operator="containsText" text="M">
      <formula>NOT(ISERROR(SEARCH("M",N23)))</formula>
    </cfRule>
    <cfRule type="containsText" dxfId="594" priority="18" operator="containsText" text="L">
      <formula>NOT(ISERROR(SEARCH("L",N23)))</formula>
    </cfRule>
  </conditionalFormatting>
  <conditionalFormatting sqref="N24">
    <cfRule type="containsText" dxfId="593" priority="13" operator="containsText" text="H">
      <formula>NOT(ISERROR(SEARCH("H",N24)))</formula>
    </cfRule>
    <cfRule type="containsText" dxfId="592" priority="14" operator="containsText" text="M">
      <formula>NOT(ISERROR(SEARCH("M",N24)))</formula>
    </cfRule>
    <cfRule type="containsText" dxfId="591" priority="15" operator="containsText" text="L">
      <formula>NOT(ISERROR(SEARCH("L",N24)))</formula>
    </cfRule>
  </conditionalFormatting>
  <conditionalFormatting sqref="N25">
    <cfRule type="containsText" dxfId="590" priority="10" operator="containsText" text="H">
      <formula>NOT(ISERROR(SEARCH("H",N25)))</formula>
    </cfRule>
    <cfRule type="containsText" dxfId="589" priority="11" operator="containsText" text="M">
      <formula>NOT(ISERROR(SEARCH("M",N25)))</formula>
    </cfRule>
    <cfRule type="containsText" dxfId="588" priority="12" operator="containsText" text="L">
      <formula>NOT(ISERROR(SEARCH("L",N25)))</formula>
    </cfRule>
  </conditionalFormatting>
  <conditionalFormatting sqref="N27">
    <cfRule type="containsText" dxfId="587" priority="7" operator="containsText" text="H">
      <formula>NOT(ISERROR(SEARCH("H",N27)))</formula>
    </cfRule>
    <cfRule type="containsText" dxfId="586" priority="8" operator="containsText" text="M">
      <formula>NOT(ISERROR(SEARCH("M",N27)))</formula>
    </cfRule>
    <cfRule type="containsText" dxfId="585" priority="9" operator="containsText" text="L">
      <formula>NOT(ISERROR(SEARCH("L",N27)))</formula>
    </cfRule>
  </conditionalFormatting>
  <conditionalFormatting sqref="N28">
    <cfRule type="containsText" dxfId="584" priority="4" operator="containsText" text="H">
      <formula>NOT(ISERROR(SEARCH("H",N28)))</formula>
    </cfRule>
    <cfRule type="containsText" dxfId="583" priority="5" operator="containsText" text="M">
      <formula>NOT(ISERROR(SEARCH("M",N28)))</formula>
    </cfRule>
    <cfRule type="containsText" dxfId="582" priority="6" operator="containsText" text="L">
      <formula>NOT(ISERROR(SEARCH("L",N28)))</formula>
    </cfRule>
  </conditionalFormatting>
  <conditionalFormatting sqref="N30">
    <cfRule type="containsText" dxfId="581" priority="1" operator="containsText" text="H">
      <formula>NOT(ISERROR(SEARCH("H",N30)))</formula>
    </cfRule>
    <cfRule type="containsText" dxfId="580" priority="2" operator="containsText" text="M">
      <formula>NOT(ISERROR(SEARCH("M",N30)))</formula>
    </cfRule>
    <cfRule type="containsText" dxfId="579" priority="3" operator="containsText" text="L">
      <formula>NOT(ISERROR(SEARCH("L",N30)))</formula>
    </cfRule>
  </conditionalFormatting>
  <dataValidations count="2">
    <dataValidation type="list" allowBlank="1" showInputMessage="1" showErrorMessage="1" sqref="H27:H28 H16:H19 H23:H25 H10 H21 H30 H12:H14">
      <formula1>$AE$7:$AH$7</formula1>
    </dataValidation>
    <dataValidation type="list" allowBlank="1" showInputMessage="1" showErrorMessage="1" sqref="K23:K25 K30 K16:K19 K21 K9:K10 N12:N14 N16:N19 N21 N23:N25 K12:K14 K27:K28 N27:N28 N10 N30">
      <formula1>"L, M, H"</formula1>
    </dataValidation>
  </dataValidations>
  <pageMargins left="0.75" right="0.75" top="1" bottom="1" header="0.5" footer="0.5"/>
  <pageSetup paperSize="5" scale="35" pageOrder="overThenDown" orientation="landscape" r:id="rId2"/>
  <headerFooter alignWithMargins="0">
    <oddHeader>&amp;CTO1-D035_Risk Assessment Framework</oddHeader>
    <oddFooter>&amp;L&amp;A
05/24/2011 &amp;C&amp;P of &amp;N&amp;R&amp;G</oddFooter>
  </headerFooter>
  <colBreaks count="1" manualBreakCount="1">
    <brk id="22" min="5" max="14" man="1"/>
  </colBreaks>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2:AH226"/>
  <sheetViews>
    <sheetView showGridLines="0" topLeftCell="F1" zoomScale="70" zoomScaleNormal="70" zoomScaleSheetLayoutView="20" zoomScalePageLayoutView="20" workbookViewId="0">
      <pane ySplit="9" topLeftCell="A10" activePane="bottomLeft" state="frozen"/>
      <selection pane="bottomLeft" activeCell="H10" sqref="H10"/>
    </sheetView>
  </sheetViews>
  <sheetFormatPr defaultColWidth="9.140625" defaultRowHeight="14.3" x14ac:dyDescent="0.25"/>
  <cols>
    <col min="1" max="1" width="2.85546875" style="30" customWidth="1"/>
    <col min="2" max="2" width="15.7109375" style="30" customWidth="1"/>
    <col min="3" max="3" width="5.7109375" style="190" customWidth="1"/>
    <col min="4" max="6" width="60.7109375" style="30" customWidth="1"/>
    <col min="7" max="7" width="60.7109375" style="249" customWidth="1"/>
    <col min="8" max="8" width="20.7109375" style="30" customWidth="1"/>
    <col min="9" max="9" width="20.7109375" style="249" hidden="1" customWidth="1"/>
    <col min="10" max="10" width="60.7109375" style="249" customWidth="1"/>
    <col min="11" max="11" width="20.7109375" style="235" customWidth="1"/>
    <col min="12" max="12" width="20.7109375" style="235" hidden="1" customWidth="1"/>
    <col min="13" max="13" width="60.7109375" style="249" customWidth="1"/>
    <col min="14" max="14" width="20.7109375" style="235" customWidth="1"/>
    <col min="15" max="15" width="20.7109375" style="235" hidden="1" customWidth="1"/>
    <col min="16" max="16" width="25.7109375" style="30" customWidth="1"/>
    <col min="17" max="18" width="65.7109375" style="30" customWidth="1"/>
    <col min="19" max="21" width="15.7109375" style="30" hidden="1" customWidth="1"/>
    <col min="22" max="22" width="2.5703125" style="30" customWidth="1"/>
    <col min="23" max="23" width="54.28515625" style="30" customWidth="1"/>
    <col min="24" max="27" width="21.28515625" style="30" customWidth="1"/>
    <col min="28" max="28" width="12.5703125" style="30" customWidth="1"/>
    <col min="29" max="29" width="22.42578125" style="30" customWidth="1"/>
    <col min="30" max="30" width="27.140625" style="30" customWidth="1"/>
    <col min="31" max="32" width="23.42578125" style="230" hidden="1" customWidth="1"/>
    <col min="33" max="33" width="40.85546875" style="230" hidden="1" customWidth="1"/>
    <col min="34" max="34" width="90.85546875" style="230" hidden="1" customWidth="1"/>
    <col min="35" max="35" width="40.140625" style="30" customWidth="1"/>
    <col min="36" max="16384" width="9.140625" style="30"/>
  </cols>
  <sheetData>
    <row r="2" spans="2:34" s="358" customFormat="1" x14ac:dyDescent="0.25">
      <c r="B2" s="562" t="str">
        <f>'Sec Ops'!B2:G2</f>
        <v>FOR THE STATE OF SOUTH CAROLINA INTERNAL USE ONLY (VERSION 1.0)</v>
      </c>
      <c r="C2" s="562"/>
      <c r="D2" s="562"/>
      <c r="E2" s="562"/>
      <c r="F2" s="562"/>
      <c r="G2" s="562"/>
      <c r="AE2" s="230"/>
      <c r="AF2" s="230"/>
      <c r="AG2" s="230"/>
      <c r="AH2" s="230"/>
    </row>
    <row r="3" spans="2:34" s="358" customFormat="1" x14ac:dyDescent="0.25">
      <c r="AE3" s="230"/>
      <c r="AF3" s="230"/>
      <c r="AG3" s="230"/>
      <c r="AH3" s="230"/>
    </row>
    <row r="4" spans="2:34" ht="45.1" customHeight="1" x14ac:dyDescent="0.25">
      <c r="B4" s="444" t="str">
        <f>Reference!B4</f>
        <v>State of South Carolina
Information Security Enterprise Risk Assessment Framework: Self-Assessment Tool</v>
      </c>
      <c r="C4" s="444"/>
      <c r="D4" s="444"/>
      <c r="E4" s="444"/>
      <c r="F4" s="444"/>
      <c r="G4" s="444"/>
      <c r="H4" s="444"/>
      <c r="I4" s="444"/>
      <c r="J4" s="444"/>
      <c r="K4" s="444"/>
      <c r="L4" s="444"/>
      <c r="M4" s="444"/>
      <c r="N4" s="444"/>
      <c r="O4" s="444"/>
      <c r="P4" s="444"/>
      <c r="Q4" s="444"/>
      <c r="R4" s="444"/>
      <c r="S4" s="444"/>
      <c r="T4" s="444"/>
      <c r="U4" s="444"/>
    </row>
    <row r="5" spans="2:34" x14ac:dyDescent="0.25">
      <c r="B5" s="226"/>
      <c r="C5" s="226"/>
      <c r="D5" s="226"/>
      <c r="E5" s="227"/>
      <c r="F5" s="226"/>
      <c r="G5" s="243"/>
      <c r="H5" s="226"/>
      <c r="I5" s="243"/>
      <c r="J5" s="243"/>
      <c r="K5" s="243"/>
      <c r="L5" s="243"/>
      <c r="M5" s="243"/>
      <c r="N5" s="243"/>
      <c r="O5" s="243"/>
      <c r="P5" s="227"/>
      <c r="Q5" s="226"/>
      <c r="R5" s="226"/>
      <c r="S5" s="223"/>
      <c r="T5" s="223"/>
      <c r="U5" s="223"/>
    </row>
    <row r="6" spans="2:34" ht="15.7" x14ac:dyDescent="0.25">
      <c r="B6" s="510" t="s">
        <v>540</v>
      </c>
      <c r="C6" s="510"/>
      <c r="D6" s="510"/>
      <c r="E6" s="510"/>
      <c r="F6" s="510"/>
      <c r="G6" s="510"/>
      <c r="H6" s="510"/>
      <c r="I6" s="510"/>
      <c r="J6" s="510"/>
      <c r="K6" s="510"/>
      <c r="L6" s="510"/>
      <c r="M6" s="510"/>
      <c r="N6" s="510"/>
      <c r="O6" s="510"/>
      <c r="P6" s="510"/>
      <c r="Q6" s="510"/>
      <c r="R6" s="510"/>
      <c r="S6" s="510"/>
      <c r="T6" s="510"/>
      <c r="U6" s="510"/>
      <c r="AE6" s="230" t="s">
        <v>10</v>
      </c>
      <c r="AF6" s="230" t="s">
        <v>13</v>
      </c>
      <c r="AG6" s="230" t="s">
        <v>9</v>
      </c>
      <c r="AH6" s="230" t="s">
        <v>14</v>
      </c>
    </row>
    <row r="7" spans="2:34" x14ac:dyDescent="0.25">
      <c r="AE7" s="230" t="s">
        <v>0</v>
      </c>
      <c r="AF7" s="230" t="s">
        <v>2</v>
      </c>
      <c r="AG7" s="230" t="s">
        <v>1</v>
      </c>
      <c r="AH7" s="230" t="s">
        <v>14</v>
      </c>
    </row>
    <row r="8" spans="2:34" ht="38.5" x14ac:dyDescent="0.25">
      <c r="B8" s="120" t="s">
        <v>608</v>
      </c>
      <c r="C8" s="107" t="s">
        <v>22</v>
      </c>
      <c r="D8" s="107" t="s">
        <v>49</v>
      </c>
      <c r="E8" s="107" t="s">
        <v>705</v>
      </c>
      <c r="F8" s="107" t="s">
        <v>706</v>
      </c>
      <c r="G8" s="107" t="s">
        <v>652</v>
      </c>
      <c r="H8" s="107" t="s">
        <v>651</v>
      </c>
      <c r="I8" s="107" t="s">
        <v>655</v>
      </c>
      <c r="J8" s="107" t="s">
        <v>653</v>
      </c>
      <c r="K8" s="341" t="s">
        <v>644</v>
      </c>
      <c r="L8" s="107" t="s">
        <v>656</v>
      </c>
      <c r="M8" s="107" t="s">
        <v>654</v>
      </c>
      <c r="N8" s="341" t="s">
        <v>645</v>
      </c>
      <c r="O8" s="107" t="s">
        <v>657</v>
      </c>
      <c r="P8" s="107" t="s">
        <v>659</v>
      </c>
      <c r="Q8" s="107" t="s">
        <v>649</v>
      </c>
      <c r="R8" s="107" t="s">
        <v>658</v>
      </c>
      <c r="S8" s="106" t="s">
        <v>11</v>
      </c>
      <c r="T8" s="106" t="s">
        <v>12</v>
      </c>
      <c r="U8" s="106" t="s">
        <v>16</v>
      </c>
    </row>
    <row r="9" spans="2:34" x14ac:dyDescent="0.25">
      <c r="B9" s="119" t="s">
        <v>620</v>
      </c>
      <c r="C9" s="117"/>
      <c r="D9" s="117"/>
      <c r="E9" s="117"/>
      <c r="F9" s="117"/>
      <c r="G9" s="117"/>
      <c r="H9" s="117"/>
      <c r="I9" s="117"/>
      <c r="J9" s="117"/>
      <c r="K9" s="342"/>
      <c r="L9" s="117"/>
      <c r="M9" s="117"/>
      <c r="N9" s="342"/>
      <c r="O9" s="117"/>
      <c r="P9" s="117"/>
      <c r="Q9" s="117"/>
      <c r="R9" s="117"/>
      <c r="S9" s="117"/>
      <c r="T9" s="117"/>
      <c r="U9" s="117"/>
    </row>
    <row r="10" spans="2:34" ht="256.64999999999998" x14ac:dyDescent="0.25">
      <c r="B10" s="583" t="s">
        <v>641</v>
      </c>
      <c r="C10" s="292">
        <v>9.01</v>
      </c>
      <c r="D10" s="268" t="s">
        <v>1035</v>
      </c>
      <c r="E10" s="271" t="s">
        <v>1036</v>
      </c>
      <c r="F10" s="390"/>
      <c r="G10" s="310" t="s">
        <v>1037</v>
      </c>
      <c r="H10" s="378"/>
      <c r="I10" s="261">
        <f>IF(H10="No",1,IF(H10="Partial",2,IF(H10="Yes",3,0)))</f>
        <v>0</v>
      </c>
      <c r="J10" s="263" t="s">
        <v>731</v>
      </c>
      <c r="K10" s="407"/>
      <c r="L10" s="261">
        <f>IF(K10="L",1,IF(K10="M",2,IF(K10="H",3,0)))</f>
        <v>0</v>
      </c>
      <c r="M10" s="263" t="s">
        <v>732</v>
      </c>
      <c r="N10" s="407"/>
      <c r="O10" s="261">
        <f>IF(N10="L",1,IF(N10="M",2,IF(N10="H",3,0)))</f>
        <v>0</v>
      </c>
      <c r="P10" s="262" t="str">
        <f>IF((L10*O10*I10)=0," ", IF((L10*O10*I10)&lt;=3,"Low",IF((L10*O10*I10)&gt;12,"High","Medium")))</f>
        <v xml:space="preserve"> </v>
      </c>
      <c r="Q10" s="380"/>
      <c r="R10" s="380"/>
      <c r="S10" s="259" t="str">
        <f>IF(H10="Yes",3,IF(H10="No",1, IF(H10="Partial", 2, "")))</f>
        <v/>
      </c>
      <c r="T10" s="259" t="str">
        <f>IF(P10="Low",1,IF(P10="High",3, IF(P10="Medium", 2, "")))</f>
        <v/>
      </c>
      <c r="U10" s="260">
        <f>IF(H10="N/A", 0, IF(H10="",0,1))</f>
        <v>0</v>
      </c>
    </row>
    <row r="11" spans="2:34" ht="243.8" x14ac:dyDescent="0.25">
      <c r="B11" s="584"/>
      <c r="C11" s="292">
        <v>9.02</v>
      </c>
      <c r="D11" s="268" t="s">
        <v>459</v>
      </c>
      <c r="E11" s="271" t="s">
        <v>1038</v>
      </c>
      <c r="F11" s="390"/>
      <c r="G11" s="310" t="s">
        <v>1039</v>
      </c>
      <c r="H11" s="378"/>
      <c r="I11" s="261">
        <f>IF(H11="No",1,IF(H11="Partial",2,IF(H11="Yes",3,0)))</f>
        <v>0</v>
      </c>
      <c r="J11" s="263" t="s">
        <v>733</v>
      </c>
      <c r="K11" s="407"/>
      <c r="L11" s="261">
        <f>IF(K11="L",1,IF(K11="M",2,IF(K11="H",3,0)))</f>
        <v>0</v>
      </c>
      <c r="M11" s="263" t="s">
        <v>734</v>
      </c>
      <c r="N11" s="407"/>
      <c r="O11" s="261">
        <f>IF(N11="L",1,IF(N11="M",2,IF(N11="H",3,0)))</f>
        <v>0</v>
      </c>
      <c r="P11" s="262" t="str">
        <f>IF((L11*O11*I11)=0," ", IF((L11*O11*I11)&lt;=3,"Low",IF((L11*O11*I11)&gt;12,"High","Medium")))</f>
        <v xml:space="preserve"> </v>
      </c>
      <c r="Q11" s="380"/>
      <c r="R11" s="380"/>
      <c r="S11" s="259" t="str">
        <f>IF(H11="Yes",3,IF(H11="No",1, IF(H11="Partial", 2, "")))</f>
        <v/>
      </c>
      <c r="T11" s="259" t="str">
        <f>IF(P11="Low",1,IF(P11="High",3, IF(P11="Medium", 2, "")))</f>
        <v/>
      </c>
      <c r="U11" s="260">
        <f>IF(H11="N/A", 0, IF(H11="",0,1))</f>
        <v>0</v>
      </c>
    </row>
    <row r="12" spans="2:34" x14ac:dyDescent="0.25">
      <c r="B12" s="119" t="s">
        <v>576</v>
      </c>
      <c r="C12" s="117"/>
      <c r="D12" s="117"/>
      <c r="E12" s="117"/>
      <c r="F12" s="391"/>
      <c r="G12" s="117"/>
      <c r="H12" s="391"/>
      <c r="I12" s="117"/>
      <c r="J12" s="117"/>
      <c r="K12" s="391"/>
      <c r="L12" s="117"/>
      <c r="M12" s="117"/>
      <c r="N12" s="391"/>
      <c r="O12" s="117"/>
      <c r="P12" s="117"/>
      <c r="Q12" s="391"/>
      <c r="R12" s="391"/>
      <c r="S12" s="123"/>
      <c r="T12" s="123"/>
      <c r="U12" s="123"/>
    </row>
    <row r="13" spans="2:34" s="165" customFormat="1" ht="231" x14ac:dyDescent="0.25">
      <c r="B13" s="229" t="s">
        <v>641</v>
      </c>
      <c r="C13" s="292">
        <v>9.0299999999999994</v>
      </c>
      <c r="D13" s="268" t="s">
        <v>460</v>
      </c>
      <c r="E13" s="271" t="s">
        <v>1040</v>
      </c>
      <c r="F13" s="390"/>
      <c r="G13" s="310" t="s">
        <v>1041</v>
      </c>
      <c r="H13" s="378"/>
      <c r="I13" s="261">
        <f>IF(H13="No",1,IF(H13="Partial",2,IF(H13="Yes",3,0)))</f>
        <v>0</v>
      </c>
      <c r="J13" s="263" t="s">
        <v>868</v>
      </c>
      <c r="K13" s="407"/>
      <c r="L13" s="261">
        <f>IF(K13="L",1,IF(K13="M",2,IF(K13="H",3,0)))</f>
        <v>0</v>
      </c>
      <c r="M13" s="263" t="s">
        <v>1042</v>
      </c>
      <c r="N13" s="407"/>
      <c r="O13" s="261">
        <f>IF(N13="L",1,IF(N13="M",2,IF(N13="H",3,0)))</f>
        <v>0</v>
      </c>
      <c r="P13" s="262" t="str">
        <f>IF((L13*O13*I13)=0," ", IF((L13*O13*I13)&lt;=3,"Low",IF((L13*O13*I13)&gt;12,"High","Medium")))</f>
        <v xml:space="preserve"> </v>
      </c>
      <c r="Q13" s="380"/>
      <c r="R13" s="380"/>
      <c r="S13" s="259" t="str">
        <f>IF(H13="Yes",3,IF(H13="No",1, IF(H13="Partial", 2, "")))</f>
        <v/>
      </c>
      <c r="T13" s="259" t="str">
        <f>IF(P13="Low",1,IF(P13="High",3, IF(P13="Medium", 2, "")))</f>
        <v/>
      </c>
      <c r="U13" s="260">
        <f>IF(H13="N/A", 0, IF(H13="",0,1))</f>
        <v>0</v>
      </c>
      <c r="AE13" s="230"/>
      <c r="AF13" s="230"/>
      <c r="AG13" s="230"/>
      <c r="AH13" s="230"/>
    </row>
    <row r="14" spans="2:34" x14ac:dyDescent="0.25">
      <c r="B14" s="119" t="s">
        <v>577</v>
      </c>
      <c r="C14" s="117"/>
      <c r="D14" s="117"/>
      <c r="E14" s="117"/>
      <c r="F14" s="391"/>
      <c r="G14" s="117"/>
      <c r="H14" s="391"/>
      <c r="I14" s="117"/>
      <c r="J14" s="117"/>
      <c r="K14" s="391"/>
      <c r="L14" s="117"/>
      <c r="M14" s="117"/>
      <c r="N14" s="391"/>
      <c r="O14" s="117"/>
      <c r="P14" s="117"/>
      <c r="Q14" s="391"/>
      <c r="R14" s="391"/>
      <c r="S14" s="123"/>
      <c r="T14" s="123"/>
      <c r="U14" s="123"/>
    </row>
    <row r="15" spans="2:34" ht="192.5" x14ac:dyDescent="0.25">
      <c r="B15" s="229" t="s">
        <v>641</v>
      </c>
      <c r="C15" s="292">
        <v>9.0399999999999991</v>
      </c>
      <c r="D15" s="270" t="s">
        <v>462</v>
      </c>
      <c r="E15" s="271" t="s">
        <v>1043</v>
      </c>
      <c r="F15" s="390"/>
      <c r="G15" s="310" t="s">
        <v>1044</v>
      </c>
      <c r="H15" s="378"/>
      <c r="I15" s="261">
        <f>IF(H15="No",1,IF(H15="Partial",2,IF(H15="Yes",3,0)))</f>
        <v>0</v>
      </c>
      <c r="J15" s="263" t="s">
        <v>869</v>
      </c>
      <c r="K15" s="407"/>
      <c r="L15" s="261">
        <f>IF(K15="L",1,IF(K15="M",2,IF(K15="H",3,0)))</f>
        <v>0</v>
      </c>
      <c r="M15" s="263" t="s">
        <v>735</v>
      </c>
      <c r="N15" s="407"/>
      <c r="O15" s="261">
        <f>IF(N15="L",1,IF(N15="M",2,IF(N15="H",3,0)))</f>
        <v>0</v>
      </c>
      <c r="P15" s="262" t="str">
        <f>IF((L15*O15*I15)=0," ", IF((L15*O15*I15)&lt;=3,"Low",IF((L15*O15*I15)&gt;12,"High","Medium")))</f>
        <v xml:space="preserve"> </v>
      </c>
      <c r="Q15" s="380"/>
      <c r="R15" s="380"/>
      <c r="S15" s="259" t="str">
        <f>IF(H15="Yes",3,IF(H15="No",1, IF(H15="Partial", 2, "")))</f>
        <v/>
      </c>
      <c r="T15" s="259" t="str">
        <f>IF(P15="Low",1,IF(P15="High",3, IF(P15="Medium", 2, "")))</f>
        <v/>
      </c>
      <c r="U15" s="260">
        <f>IF(H15="N/A", 0, IF(H15="",0,1))</f>
        <v>0</v>
      </c>
    </row>
    <row r="16" spans="2:34" x14ac:dyDescent="0.25">
      <c r="B16" s="119" t="s">
        <v>35</v>
      </c>
      <c r="C16" s="117"/>
      <c r="D16" s="117"/>
      <c r="E16" s="117"/>
      <c r="F16" s="391"/>
      <c r="G16" s="117"/>
      <c r="H16" s="391"/>
      <c r="I16" s="117"/>
      <c r="J16" s="117"/>
      <c r="K16" s="391"/>
      <c r="L16" s="117"/>
      <c r="M16" s="117"/>
      <c r="N16" s="391"/>
      <c r="O16" s="117"/>
      <c r="P16" s="117"/>
      <c r="Q16" s="391"/>
      <c r="R16" s="391"/>
      <c r="S16" s="123"/>
      <c r="T16" s="123"/>
      <c r="U16" s="123"/>
      <c r="V16" s="223"/>
      <c r="W16" s="223"/>
      <c r="X16" s="223"/>
      <c r="Y16" s="223"/>
      <c r="Z16" s="223"/>
      <c r="AA16" s="223"/>
    </row>
    <row r="17" spans="1:27" ht="166.85" x14ac:dyDescent="0.25">
      <c r="B17" s="229" t="s">
        <v>641</v>
      </c>
      <c r="C17" s="292">
        <v>9.0500000000000007</v>
      </c>
      <c r="D17" s="268" t="s">
        <v>463</v>
      </c>
      <c r="E17" s="271" t="s">
        <v>1033</v>
      </c>
      <c r="F17" s="390"/>
      <c r="G17" s="310" t="s">
        <v>1034</v>
      </c>
      <c r="H17" s="378"/>
      <c r="I17" s="261">
        <f>IF(H17="No",1,IF(H17="Partial",2,IF(H17="Yes",3,0)))</f>
        <v>0</v>
      </c>
      <c r="J17" s="263" t="s">
        <v>736</v>
      </c>
      <c r="K17" s="407"/>
      <c r="L17" s="261">
        <f>IF(K17="L",1,IF(K17="M",2,IF(K17="H",3,0)))</f>
        <v>0</v>
      </c>
      <c r="M17" s="263" t="s">
        <v>737</v>
      </c>
      <c r="N17" s="407"/>
      <c r="O17" s="261">
        <f>IF(N17="L",1,IF(N17="M",2,IF(N17="H",3,0)))</f>
        <v>0</v>
      </c>
      <c r="P17" s="262" t="str">
        <f>IF((L17*O17*I17)=0," ", IF((L17*O17*I17)&lt;=3,"Low",IF((L17*O17*I17)&gt;12,"High","Medium")))</f>
        <v xml:space="preserve"> </v>
      </c>
      <c r="Q17" s="380"/>
      <c r="R17" s="380"/>
      <c r="S17" s="259" t="str">
        <f>IF(H17="Yes",3,IF(H17="No",1, IF(H17="Partial", 2, "")))</f>
        <v/>
      </c>
      <c r="T17" s="259" t="str">
        <f>IF(P17="Low",1,IF(P17="High",3, IF(P17="Medium", 2, "")))</f>
        <v/>
      </c>
      <c r="U17" s="260">
        <f>IF(H17="N/A", 0, IF(H17="",0,1))</f>
        <v>0</v>
      </c>
      <c r="V17" s="223"/>
      <c r="W17" s="223"/>
      <c r="X17" s="223"/>
      <c r="Y17" s="223"/>
      <c r="Z17" s="223"/>
      <c r="AA17" s="223"/>
    </row>
    <row r="18" spans="1:27" ht="15" thickBot="1" x14ac:dyDescent="0.3">
      <c r="B18" s="223"/>
      <c r="C18" s="223"/>
      <c r="D18" s="223"/>
      <c r="E18" s="223"/>
      <c r="F18" s="223"/>
      <c r="H18" s="223"/>
      <c r="P18" s="223"/>
      <c r="Q18" s="223"/>
      <c r="R18" s="223"/>
      <c r="S18" s="225">
        <f>SUM(S9:S17)</f>
        <v>0</v>
      </c>
      <c r="T18" s="225">
        <f>SUM(T9:T17)</f>
        <v>0</v>
      </c>
      <c r="U18" s="225"/>
      <c r="V18" s="223"/>
      <c r="W18" s="223"/>
      <c r="X18" s="223"/>
      <c r="Y18" s="223"/>
      <c r="Z18" s="223"/>
      <c r="AA18" s="223"/>
    </row>
    <row r="19" spans="1:27" ht="15.7" hidden="1" customHeight="1" thickBot="1" x14ac:dyDescent="0.3">
      <c r="A19" s="358"/>
      <c r="B19" s="359"/>
      <c r="C19" s="358"/>
      <c r="D19" s="358"/>
      <c r="E19" s="358"/>
      <c r="F19" s="359"/>
      <c r="G19" s="250"/>
      <c r="H19" s="223"/>
      <c r="P19" s="39" t="s">
        <v>15</v>
      </c>
      <c r="Q19" s="39" t="s">
        <v>17</v>
      </c>
      <c r="R19" s="39" t="s">
        <v>3</v>
      </c>
      <c r="S19" s="223"/>
      <c r="T19" s="223"/>
      <c r="U19" s="223"/>
      <c r="V19" s="223"/>
      <c r="W19" s="223"/>
      <c r="X19" s="223"/>
      <c r="Y19" s="223"/>
      <c r="Z19" s="223"/>
      <c r="AA19" s="223"/>
    </row>
    <row r="20" spans="1:27" ht="15" hidden="1" thickBot="1" x14ac:dyDescent="0.3">
      <c r="A20" s="358"/>
      <c r="B20" s="359"/>
      <c r="C20" s="358"/>
      <c r="D20" s="358"/>
      <c r="E20" s="358"/>
      <c r="F20" s="359"/>
      <c r="G20" s="250"/>
      <c r="H20" s="223"/>
      <c r="P20" s="41">
        <f>SUM(U9:U17)</f>
        <v>0</v>
      </c>
      <c r="Q20" s="42" t="e">
        <f>IF(S18/P20&lt;1.5, "Low",IF(S18/P20&gt;2.41, "High", "Medium"))</f>
        <v>#DIV/0!</v>
      </c>
      <c r="R20" s="43" t="e">
        <f>IF(T18/P20&lt;1.5, "Low",IF(T18/P20&gt;2.41, "High", "Moderate"))</f>
        <v>#DIV/0!</v>
      </c>
      <c r="S20" s="223"/>
      <c r="T20" s="223"/>
      <c r="U20" s="223"/>
      <c r="V20" s="223"/>
      <c r="W20" s="223"/>
      <c r="X20" s="223"/>
      <c r="Y20" s="223"/>
      <c r="Z20" s="82"/>
      <c r="AA20" s="82"/>
    </row>
    <row r="21" spans="1:27" hidden="1" x14ac:dyDescent="0.25">
      <c r="A21" s="358"/>
      <c r="B21" s="359"/>
      <c r="C21" s="358"/>
      <c r="D21" s="358"/>
      <c r="E21" s="358"/>
      <c r="F21" s="359"/>
      <c r="G21" s="250"/>
      <c r="H21" s="223"/>
      <c r="P21" s="223"/>
      <c r="Q21" s="223"/>
      <c r="R21" s="223"/>
      <c r="S21" s="223"/>
      <c r="T21" s="223"/>
      <c r="U21" s="223"/>
      <c r="V21" s="223"/>
      <c r="W21" s="223"/>
      <c r="X21" s="223"/>
      <c r="Y21" s="223"/>
      <c r="Z21" s="80"/>
      <c r="AA21" s="80"/>
    </row>
    <row r="22" spans="1:27" hidden="1" x14ac:dyDescent="0.25">
      <c r="A22" s="358"/>
      <c r="B22" s="359"/>
      <c r="C22" s="358"/>
      <c r="D22" s="358"/>
      <c r="E22" s="358"/>
      <c r="F22" s="359"/>
      <c r="G22" s="250"/>
      <c r="H22" s="223"/>
      <c r="Q22" s="256"/>
      <c r="R22" s="256"/>
      <c r="S22" s="223"/>
      <c r="T22" s="223"/>
      <c r="U22" s="223"/>
      <c r="V22" s="223"/>
      <c r="W22" s="223"/>
      <c r="X22" s="223"/>
      <c r="Y22" s="223"/>
      <c r="Z22" s="223"/>
      <c r="AA22" s="223"/>
    </row>
    <row r="23" spans="1:27" hidden="1" x14ac:dyDescent="0.25">
      <c r="A23" s="358"/>
      <c r="B23" s="359"/>
      <c r="C23" s="358"/>
      <c r="D23" s="358"/>
      <c r="E23" s="358"/>
      <c r="F23" s="359"/>
      <c r="G23" s="250"/>
      <c r="H23" s="223"/>
      <c r="P23" s="45" t="s">
        <v>19</v>
      </c>
      <c r="Q23" s="256">
        <f>COUNTIF(H9:H17, "No")</f>
        <v>0</v>
      </c>
      <c r="R23" s="256">
        <f>COUNTIF(P10:P17, "Low")</f>
        <v>0</v>
      </c>
      <c r="S23" s="223"/>
      <c r="T23" s="223"/>
      <c r="U23" s="223"/>
      <c r="V23" s="223"/>
      <c r="W23" s="223"/>
      <c r="X23" s="223"/>
      <c r="Y23" s="223"/>
      <c r="Z23" s="223"/>
      <c r="AA23" s="223"/>
    </row>
    <row r="24" spans="1:27" hidden="1" x14ac:dyDescent="0.25">
      <c r="A24" s="358"/>
      <c r="B24" s="359"/>
      <c r="C24" s="358"/>
      <c r="D24" s="358"/>
      <c r="E24" s="358"/>
      <c r="F24" s="359"/>
      <c r="G24" s="250"/>
      <c r="H24" s="223"/>
      <c r="P24" s="45" t="s">
        <v>20</v>
      </c>
      <c r="Q24" s="256">
        <f>COUNTIF(H9:H17, "Partial")</f>
        <v>0</v>
      </c>
      <c r="R24" s="256">
        <f>COUNTIF(P10:P17, "Moderate")</f>
        <v>0</v>
      </c>
      <c r="S24" s="223"/>
      <c r="T24" s="223"/>
      <c r="U24" s="223"/>
      <c r="V24" s="223"/>
      <c r="W24" s="223"/>
      <c r="X24" s="223"/>
      <c r="Y24" s="223"/>
      <c r="Z24" s="223"/>
      <c r="AA24" s="223"/>
    </row>
    <row r="25" spans="1:27" ht="15" hidden="1" thickBot="1" x14ac:dyDescent="0.3">
      <c r="A25" s="358"/>
      <c r="B25" s="359"/>
      <c r="C25" s="358"/>
      <c r="D25" s="358"/>
      <c r="E25" s="361"/>
      <c r="F25" s="359"/>
      <c r="G25" s="250"/>
      <c r="H25" s="223"/>
      <c r="P25" s="45" t="s">
        <v>18</v>
      </c>
      <c r="Q25" s="256">
        <f>COUNTIF(H9:H17, "Yes")</f>
        <v>0</v>
      </c>
      <c r="R25" s="256">
        <f>COUNTIF(P10:P17, "High")</f>
        <v>0</v>
      </c>
      <c r="S25" s="223"/>
      <c r="T25" s="223"/>
      <c r="U25" s="223"/>
      <c r="V25" s="223"/>
      <c r="W25" s="223"/>
      <c r="X25" s="223"/>
      <c r="Y25" s="223"/>
      <c r="Z25" s="223"/>
      <c r="AA25" s="223"/>
    </row>
    <row r="26" spans="1:27" x14ac:dyDescent="0.25">
      <c r="A26" s="358"/>
      <c r="B26" s="577" t="s">
        <v>959</v>
      </c>
      <c r="C26" s="578"/>
      <c r="D26" s="578"/>
      <c r="E26" s="578"/>
      <c r="F26" s="579"/>
      <c r="G26" s="250"/>
      <c r="H26" s="223"/>
      <c r="P26" s="234"/>
      <c r="Q26" s="256"/>
      <c r="R26" s="256"/>
      <c r="S26" s="223"/>
      <c r="T26" s="223"/>
      <c r="U26" s="223"/>
      <c r="V26" s="223"/>
      <c r="W26" s="223"/>
      <c r="X26" s="223"/>
      <c r="Y26" s="223"/>
      <c r="Z26" s="223"/>
      <c r="AA26" s="223"/>
    </row>
    <row r="27" spans="1:27" ht="15" thickBot="1" x14ac:dyDescent="0.3">
      <c r="A27" s="358"/>
      <c r="B27" s="580"/>
      <c r="C27" s="581"/>
      <c r="D27" s="581"/>
      <c r="E27" s="581"/>
      <c r="F27" s="582"/>
      <c r="G27" s="250"/>
      <c r="H27" s="223"/>
      <c r="P27" s="234"/>
      <c r="Q27" s="234"/>
      <c r="R27" s="233"/>
      <c r="S27" s="223"/>
      <c r="T27" s="223"/>
      <c r="U27" s="223"/>
      <c r="V27" s="223"/>
      <c r="W27" s="223"/>
      <c r="X27" s="223"/>
      <c r="Y27" s="223"/>
      <c r="Z27" s="223"/>
      <c r="AA27" s="223"/>
    </row>
    <row r="28" spans="1:27" x14ac:dyDescent="0.25">
      <c r="A28" s="358"/>
      <c r="B28" s="359"/>
      <c r="C28" s="358"/>
      <c r="D28" s="358"/>
      <c r="E28" s="358"/>
      <c r="F28" s="359"/>
      <c r="G28" s="250"/>
      <c r="H28" s="223"/>
      <c r="P28" s="223"/>
      <c r="Q28" s="223"/>
      <c r="R28" s="223"/>
      <c r="S28" s="223"/>
      <c r="T28" s="223"/>
      <c r="U28" s="223"/>
      <c r="V28" s="223"/>
      <c r="W28" s="223"/>
      <c r="X28" s="223"/>
      <c r="Y28" s="223"/>
      <c r="Z28" s="223"/>
      <c r="AA28" s="223"/>
    </row>
    <row r="29" spans="1:27" x14ac:dyDescent="0.25">
      <c r="A29" s="358"/>
      <c r="B29" s="359"/>
      <c r="C29" s="358"/>
      <c r="D29" s="358"/>
      <c r="E29" s="361"/>
      <c r="F29" s="359"/>
      <c r="G29" s="250"/>
      <c r="H29" s="223"/>
      <c r="P29" s="563"/>
      <c r="Q29" s="563"/>
      <c r="R29" s="223"/>
      <c r="S29" s="223"/>
      <c r="T29" s="223"/>
      <c r="U29" s="223"/>
      <c r="V29" s="223"/>
      <c r="W29" s="223"/>
      <c r="X29" s="223"/>
      <c r="Y29" s="223"/>
      <c r="Z29" s="223"/>
      <c r="AA29" s="223"/>
    </row>
    <row r="30" spans="1:27" x14ac:dyDescent="0.25">
      <c r="A30" s="358"/>
      <c r="B30" s="359"/>
      <c r="C30" s="358"/>
      <c r="D30" s="358"/>
      <c r="E30" s="361"/>
      <c r="F30" s="359"/>
      <c r="G30" s="250"/>
      <c r="H30" s="223"/>
      <c r="P30" s="563"/>
      <c r="Q30" s="563"/>
      <c r="R30" s="223"/>
      <c r="S30" s="223"/>
      <c r="T30" s="223"/>
      <c r="U30" s="223"/>
      <c r="V30" s="223"/>
      <c r="W30" s="223"/>
      <c r="X30" s="223"/>
      <c r="Y30" s="223"/>
      <c r="Z30" s="223"/>
      <c r="AA30" s="223"/>
    </row>
    <row r="31" spans="1:27" x14ac:dyDescent="0.25">
      <c r="A31" s="358"/>
      <c r="B31" s="359"/>
      <c r="C31" s="358"/>
      <c r="D31" s="358"/>
      <c r="E31" s="361"/>
      <c r="F31" s="359"/>
      <c r="G31" s="250"/>
      <c r="H31" s="223"/>
      <c r="P31" s="563"/>
      <c r="Q31" s="563"/>
      <c r="R31" s="223"/>
      <c r="S31" s="223"/>
      <c r="T31" s="223"/>
      <c r="U31" s="223"/>
      <c r="V31" s="223"/>
      <c r="W31" s="223"/>
      <c r="X31" s="223"/>
      <c r="Y31" s="223"/>
      <c r="Z31" s="223"/>
      <c r="AA31" s="223"/>
    </row>
    <row r="32" spans="1:27" x14ac:dyDescent="0.25">
      <c r="A32" s="358"/>
      <c r="B32" s="359"/>
      <c r="C32" s="358"/>
      <c r="D32" s="358"/>
      <c r="E32" s="361"/>
      <c r="F32" s="359"/>
      <c r="G32" s="250"/>
      <c r="H32" s="223"/>
      <c r="P32" s="563"/>
      <c r="Q32" s="563"/>
    </row>
    <row r="33" spans="2:17" x14ac:dyDescent="0.25">
      <c r="B33" s="224"/>
      <c r="C33" s="223"/>
      <c r="D33" s="223"/>
      <c r="E33" s="223"/>
      <c r="F33" s="223"/>
      <c r="H33" s="223"/>
      <c r="P33" s="223"/>
      <c r="Q33" s="223"/>
    </row>
    <row r="34" spans="2:17" x14ac:dyDescent="0.25">
      <c r="B34" s="224"/>
      <c r="C34" s="223"/>
      <c r="D34" s="223"/>
      <c r="E34" s="223"/>
      <c r="F34" s="223"/>
      <c r="H34" s="223"/>
      <c r="P34" s="223"/>
      <c r="Q34" s="223"/>
    </row>
    <row r="35" spans="2:17" x14ac:dyDescent="0.25">
      <c r="B35" s="224"/>
      <c r="C35" s="223"/>
      <c r="D35" s="223"/>
      <c r="E35" s="223"/>
      <c r="F35" s="223"/>
      <c r="H35" s="223"/>
      <c r="P35" s="223"/>
      <c r="Q35" s="223"/>
    </row>
    <row r="36" spans="2:17" x14ac:dyDescent="0.25">
      <c r="B36" s="224"/>
      <c r="C36" s="223"/>
      <c r="D36" s="223"/>
      <c r="E36" s="223"/>
      <c r="F36" s="223"/>
      <c r="H36" s="223"/>
      <c r="P36" s="223"/>
      <c r="Q36" s="223"/>
    </row>
    <row r="37" spans="2:17" x14ac:dyDescent="0.25">
      <c r="B37" s="224"/>
      <c r="C37" s="223"/>
      <c r="D37" s="223"/>
      <c r="E37" s="563"/>
      <c r="F37" s="563"/>
      <c r="H37" s="223"/>
      <c r="P37" s="563"/>
      <c r="Q37" s="563"/>
    </row>
    <row r="38" spans="2:17" x14ac:dyDescent="0.25">
      <c r="B38" s="224"/>
      <c r="C38" s="223"/>
      <c r="D38" s="223"/>
      <c r="E38" s="563"/>
      <c r="F38" s="563"/>
      <c r="H38" s="223"/>
      <c r="P38" s="563"/>
      <c r="Q38" s="563"/>
    </row>
    <row r="39" spans="2:17" x14ac:dyDescent="0.25">
      <c r="B39" s="223"/>
      <c r="C39" s="223"/>
      <c r="D39" s="223"/>
      <c r="E39" s="563"/>
      <c r="F39" s="563"/>
      <c r="H39" s="223"/>
      <c r="P39" s="563"/>
      <c r="Q39" s="563"/>
    </row>
    <row r="40" spans="2:17" x14ac:dyDescent="0.25">
      <c r="B40" s="223"/>
      <c r="C40" s="223"/>
      <c r="D40" s="223"/>
      <c r="E40" s="563"/>
      <c r="F40" s="563"/>
      <c r="H40" s="223"/>
      <c r="P40" s="563"/>
      <c r="Q40" s="563"/>
    </row>
    <row r="41" spans="2:17" x14ac:dyDescent="0.25">
      <c r="B41" s="223"/>
      <c r="C41" s="223"/>
      <c r="D41" s="223"/>
      <c r="E41" s="563"/>
      <c r="F41" s="563"/>
      <c r="H41" s="223"/>
      <c r="P41" s="563"/>
      <c r="Q41" s="563"/>
    </row>
    <row r="42" spans="2:17" x14ac:dyDescent="0.25">
      <c r="B42" s="223"/>
      <c r="C42" s="223"/>
      <c r="D42" s="223"/>
      <c r="E42" s="563"/>
      <c r="F42" s="563"/>
      <c r="H42" s="223"/>
      <c r="P42" s="563"/>
      <c r="Q42" s="563"/>
    </row>
    <row r="43" spans="2:17" x14ac:dyDescent="0.25">
      <c r="B43" s="223"/>
      <c r="C43" s="223"/>
      <c r="D43" s="223"/>
      <c r="E43" s="563"/>
      <c r="F43" s="563"/>
      <c r="H43" s="223"/>
      <c r="P43" s="563"/>
      <c r="Q43" s="563"/>
    </row>
    <row r="44" spans="2:17" x14ac:dyDescent="0.25">
      <c r="B44" s="223"/>
      <c r="C44" s="223"/>
      <c r="D44" s="223"/>
      <c r="E44" s="563"/>
      <c r="F44" s="563"/>
      <c r="H44" s="223"/>
      <c r="P44" s="563"/>
      <c r="Q44" s="563"/>
    </row>
    <row r="46" spans="2:17" x14ac:dyDescent="0.25">
      <c r="B46" s="223"/>
      <c r="C46" s="223"/>
      <c r="D46" s="223"/>
      <c r="E46" s="563"/>
      <c r="F46" s="563"/>
      <c r="H46" s="223"/>
      <c r="P46" s="563"/>
      <c r="Q46" s="563"/>
    </row>
    <row r="47" spans="2:17" x14ac:dyDescent="0.25">
      <c r="B47" s="223"/>
      <c r="C47" s="223"/>
      <c r="D47" s="223"/>
      <c r="E47" s="563"/>
      <c r="F47" s="563"/>
      <c r="H47" s="223"/>
      <c r="P47" s="563"/>
      <c r="Q47" s="563"/>
    </row>
    <row r="48" spans="2:17" x14ac:dyDescent="0.25">
      <c r="E48" s="563"/>
      <c r="F48" s="563"/>
      <c r="H48" s="223"/>
      <c r="P48" s="563"/>
      <c r="Q48" s="563"/>
    </row>
    <row r="49" spans="5:17" x14ac:dyDescent="0.25">
      <c r="E49" s="563"/>
      <c r="F49" s="563"/>
      <c r="H49" s="223"/>
      <c r="P49" s="563"/>
      <c r="Q49" s="563"/>
    </row>
    <row r="56" spans="5:17" x14ac:dyDescent="0.25">
      <c r="E56" s="563"/>
      <c r="F56" s="563"/>
      <c r="H56" s="223"/>
      <c r="P56" s="563"/>
      <c r="Q56" s="563"/>
    </row>
    <row r="57" spans="5:17" x14ac:dyDescent="0.25">
      <c r="E57" s="563"/>
      <c r="F57" s="563"/>
      <c r="H57" s="223"/>
      <c r="P57" s="563"/>
      <c r="Q57" s="563"/>
    </row>
    <row r="70" spans="5:17" x14ac:dyDescent="0.25">
      <c r="E70" s="563"/>
      <c r="F70" s="563"/>
      <c r="H70" s="223"/>
      <c r="P70" s="563"/>
      <c r="Q70" s="563"/>
    </row>
    <row r="71" spans="5:17" x14ac:dyDescent="0.25">
      <c r="E71" s="563"/>
      <c r="F71" s="563"/>
      <c r="H71" s="223"/>
      <c r="P71" s="563"/>
      <c r="Q71" s="563"/>
    </row>
    <row r="73" spans="5:17" x14ac:dyDescent="0.25">
      <c r="E73" s="563"/>
      <c r="F73" s="563"/>
      <c r="H73" s="223"/>
      <c r="P73" s="563"/>
      <c r="Q73" s="563"/>
    </row>
    <row r="74" spans="5:17" x14ac:dyDescent="0.25">
      <c r="E74" s="563"/>
      <c r="F74" s="563"/>
      <c r="H74" s="223"/>
      <c r="P74" s="563"/>
      <c r="Q74" s="563"/>
    </row>
    <row r="75" spans="5:17" x14ac:dyDescent="0.25">
      <c r="E75" s="563"/>
      <c r="F75" s="563"/>
      <c r="H75" s="223"/>
      <c r="P75" s="563"/>
      <c r="Q75" s="563"/>
    </row>
    <row r="76" spans="5:17" x14ac:dyDescent="0.25">
      <c r="E76" s="563"/>
      <c r="F76" s="563"/>
      <c r="H76" s="223"/>
      <c r="P76" s="563"/>
      <c r="Q76" s="563"/>
    </row>
    <row r="88" spans="5:17" x14ac:dyDescent="0.25">
      <c r="E88" s="563"/>
      <c r="F88" s="563"/>
      <c r="H88" s="223"/>
      <c r="P88" s="563"/>
      <c r="Q88" s="563"/>
    </row>
    <row r="89" spans="5:17" x14ac:dyDescent="0.25">
      <c r="E89" s="563"/>
      <c r="F89" s="563"/>
      <c r="H89" s="223"/>
      <c r="P89" s="563"/>
      <c r="Q89" s="563"/>
    </row>
    <row r="90" spans="5:17" x14ac:dyDescent="0.25">
      <c r="E90" s="563"/>
      <c r="F90" s="563"/>
      <c r="H90" s="223"/>
      <c r="P90" s="563"/>
      <c r="Q90" s="563"/>
    </row>
    <row r="91" spans="5:17" x14ac:dyDescent="0.25">
      <c r="E91" s="563"/>
      <c r="F91" s="563"/>
      <c r="H91" s="223"/>
      <c r="P91" s="563"/>
      <c r="Q91" s="563"/>
    </row>
    <row r="95" spans="5:17" x14ac:dyDescent="0.25">
      <c r="E95" s="563"/>
      <c r="F95" s="563"/>
      <c r="H95" s="223"/>
      <c r="P95" s="563"/>
      <c r="Q95" s="563"/>
    </row>
    <row r="96" spans="5:17" x14ac:dyDescent="0.25">
      <c r="E96" s="563"/>
      <c r="F96" s="563"/>
      <c r="H96" s="223"/>
      <c r="P96" s="563"/>
      <c r="Q96" s="563"/>
    </row>
    <row r="97" spans="5:17" x14ac:dyDescent="0.25">
      <c r="E97" s="563"/>
      <c r="F97" s="563"/>
      <c r="H97" s="223"/>
      <c r="P97" s="563"/>
      <c r="Q97" s="563"/>
    </row>
    <row r="98" spans="5:17" x14ac:dyDescent="0.25">
      <c r="E98" s="563"/>
      <c r="F98" s="563"/>
      <c r="H98" s="223"/>
      <c r="P98" s="563"/>
      <c r="Q98" s="563"/>
    </row>
    <row r="99" spans="5:17" x14ac:dyDescent="0.25">
      <c r="E99" s="563"/>
      <c r="F99" s="563"/>
      <c r="H99" s="223"/>
      <c r="P99" s="563"/>
      <c r="Q99" s="563"/>
    </row>
    <row r="101" spans="5:17" x14ac:dyDescent="0.25">
      <c r="E101" s="563"/>
      <c r="F101" s="563"/>
      <c r="H101" s="223"/>
      <c r="P101" s="563"/>
      <c r="Q101" s="563"/>
    </row>
    <row r="102" spans="5:17" x14ac:dyDescent="0.25">
      <c r="E102" s="563"/>
      <c r="F102" s="563"/>
      <c r="H102" s="223"/>
      <c r="P102" s="563"/>
      <c r="Q102" s="563"/>
    </row>
    <row r="103" spans="5:17" x14ac:dyDescent="0.25">
      <c r="E103" s="563"/>
      <c r="F103" s="563"/>
      <c r="H103" s="223"/>
      <c r="P103" s="563"/>
      <c r="Q103" s="563"/>
    </row>
    <row r="104" spans="5:17" x14ac:dyDescent="0.25">
      <c r="E104" s="563"/>
      <c r="F104" s="563"/>
      <c r="H104" s="223"/>
      <c r="P104" s="563"/>
      <c r="Q104" s="563"/>
    </row>
    <row r="105" spans="5:17" x14ac:dyDescent="0.25">
      <c r="E105" s="563"/>
      <c r="F105" s="563"/>
      <c r="H105" s="223"/>
      <c r="P105" s="563"/>
      <c r="Q105" s="563"/>
    </row>
    <row r="106" spans="5:17" x14ac:dyDescent="0.25">
      <c r="E106" s="563"/>
      <c r="F106" s="563"/>
      <c r="H106" s="223"/>
      <c r="P106" s="563"/>
      <c r="Q106" s="563"/>
    </row>
    <row r="107" spans="5:17" x14ac:dyDescent="0.25">
      <c r="E107" s="563"/>
      <c r="F107" s="563"/>
      <c r="H107" s="223"/>
      <c r="P107" s="563"/>
      <c r="Q107" s="563"/>
    </row>
    <row r="108" spans="5:17" x14ac:dyDescent="0.25">
      <c r="E108" s="563"/>
      <c r="F108" s="563"/>
      <c r="H108" s="223"/>
      <c r="P108" s="563"/>
      <c r="Q108" s="563"/>
    </row>
    <row r="109" spans="5:17" x14ac:dyDescent="0.25">
      <c r="E109" s="563"/>
      <c r="F109" s="563"/>
      <c r="H109" s="223"/>
      <c r="P109" s="563"/>
      <c r="Q109" s="563"/>
    </row>
    <row r="112" spans="5:17" x14ac:dyDescent="0.25">
      <c r="E112" s="563"/>
      <c r="F112" s="563"/>
      <c r="H112" s="223"/>
      <c r="P112" s="563"/>
      <c r="Q112" s="563"/>
    </row>
    <row r="113" spans="5:17" x14ac:dyDescent="0.25">
      <c r="E113" s="563"/>
      <c r="F113" s="563"/>
      <c r="H113" s="223"/>
      <c r="P113" s="563"/>
      <c r="Q113" s="563"/>
    </row>
    <row r="116" spans="5:17" x14ac:dyDescent="0.25">
      <c r="E116" s="563"/>
      <c r="F116" s="563"/>
      <c r="H116" s="223"/>
      <c r="P116" s="563"/>
      <c r="Q116" s="563"/>
    </row>
    <row r="117" spans="5:17" x14ac:dyDescent="0.25">
      <c r="E117" s="563"/>
      <c r="F117" s="563"/>
      <c r="H117" s="223"/>
      <c r="P117" s="563"/>
      <c r="Q117" s="563"/>
    </row>
    <row r="118" spans="5:17" x14ac:dyDescent="0.25">
      <c r="E118" s="563"/>
      <c r="F118" s="563"/>
      <c r="H118" s="223"/>
      <c r="P118" s="563"/>
      <c r="Q118" s="563"/>
    </row>
    <row r="119" spans="5:17" x14ac:dyDescent="0.25">
      <c r="E119" s="563"/>
      <c r="F119" s="563"/>
      <c r="H119" s="223"/>
      <c r="P119" s="563"/>
      <c r="Q119" s="563"/>
    </row>
    <row r="120" spans="5:17" x14ac:dyDescent="0.25">
      <c r="E120" s="563"/>
      <c r="F120" s="563"/>
      <c r="H120" s="223"/>
      <c r="P120" s="563"/>
      <c r="Q120" s="563"/>
    </row>
    <row r="121" spans="5:17" x14ac:dyDescent="0.25">
      <c r="E121" s="563"/>
      <c r="F121" s="563"/>
      <c r="H121" s="223"/>
      <c r="P121" s="563"/>
      <c r="Q121" s="563"/>
    </row>
    <row r="130" spans="5:17" x14ac:dyDescent="0.25">
      <c r="E130" s="563"/>
      <c r="F130" s="563"/>
      <c r="H130" s="223"/>
      <c r="P130" s="563"/>
      <c r="Q130" s="563"/>
    </row>
    <row r="131" spans="5:17" x14ac:dyDescent="0.25">
      <c r="E131" s="563"/>
      <c r="F131" s="563"/>
      <c r="H131" s="223"/>
      <c r="P131" s="563"/>
      <c r="Q131" s="563"/>
    </row>
    <row r="140" spans="5:17" x14ac:dyDescent="0.25">
      <c r="E140" s="563"/>
      <c r="F140" s="563"/>
      <c r="H140" s="223"/>
      <c r="P140" s="563"/>
      <c r="Q140" s="563"/>
    </row>
    <row r="141" spans="5:17" x14ac:dyDescent="0.25">
      <c r="E141" s="563"/>
      <c r="F141" s="563"/>
      <c r="H141" s="223"/>
      <c r="P141" s="563"/>
      <c r="Q141" s="563"/>
    </row>
    <row r="151" spans="5:17" x14ac:dyDescent="0.25">
      <c r="E151" s="563"/>
      <c r="F151" s="563"/>
      <c r="H151" s="223"/>
      <c r="P151" s="563"/>
      <c r="Q151" s="563"/>
    </row>
    <row r="152" spans="5:17" x14ac:dyDescent="0.25">
      <c r="E152" s="563"/>
      <c r="F152" s="563"/>
      <c r="H152" s="223"/>
      <c r="P152" s="563"/>
      <c r="Q152" s="563"/>
    </row>
    <row r="158" spans="5:17" x14ac:dyDescent="0.25">
      <c r="E158" s="563"/>
      <c r="F158" s="563"/>
      <c r="H158" s="223"/>
      <c r="P158" s="563"/>
      <c r="Q158" s="563"/>
    </row>
    <row r="159" spans="5:17" x14ac:dyDescent="0.25">
      <c r="E159" s="563"/>
      <c r="F159" s="563"/>
      <c r="H159" s="223"/>
      <c r="P159" s="563"/>
      <c r="Q159" s="563"/>
    </row>
    <row r="161" spans="5:17" x14ac:dyDescent="0.25">
      <c r="E161" s="563"/>
      <c r="F161" s="563"/>
      <c r="H161" s="223"/>
      <c r="P161" s="563"/>
      <c r="Q161" s="563"/>
    </row>
    <row r="162" spans="5:17" x14ac:dyDescent="0.25">
      <c r="E162" s="563"/>
      <c r="F162" s="563"/>
      <c r="H162" s="223"/>
      <c r="P162" s="563"/>
      <c r="Q162" s="563"/>
    </row>
    <row r="163" spans="5:17" x14ac:dyDescent="0.25">
      <c r="E163" s="563"/>
      <c r="F163" s="563"/>
      <c r="H163" s="223"/>
      <c r="P163" s="563"/>
      <c r="Q163" s="563"/>
    </row>
    <row r="164" spans="5:17" x14ac:dyDescent="0.25">
      <c r="E164" s="563"/>
      <c r="F164" s="563"/>
      <c r="H164" s="223"/>
      <c r="P164" s="563"/>
      <c r="Q164" s="563"/>
    </row>
    <row r="165" spans="5:17" x14ac:dyDescent="0.25">
      <c r="E165" s="563"/>
      <c r="F165" s="563"/>
      <c r="H165" s="223"/>
      <c r="P165" s="563"/>
      <c r="Q165" s="563"/>
    </row>
    <row r="172" spans="5:17" x14ac:dyDescent="0.25">
      <c r="E172" s="563"/>
      <c r="F172" s="563"/>
      <c r="H172" s="223"/>
      <c r="P172" s="563"/>
      <c r="Q172" s="563"/>
    </row>
    <row r="173" spans="5:17" x14ac:dyDescent="0.25">
      <c r="E173" s="563"/>
      <c r="F173" s="563"/>
      <c r="H173" s="223"/>
      <c r="P173" s="563"/>
      <c r="Q173" s="563"/>
    </row>
    <row r="174" spans="5:17" x14ac:dyDescent="0.25">
      <c r="E174" s="563"/>
      <c r="F174" s="563"/>
      <c r="H174" s="223"/>
      <c r="P174" s="563"/>
      <c r="Q174" s="563"/>
    </row>
    <row r="175" spans="5:17" x14ac:dyDescent="0.25">
      <c r="E175" s="563"/>
      <c r="F175" s="563"/>
      <c r="H175" s="223"/>
      <c r="P175" s="563"/>
      <c r="Q175" s="563"/>
    </row>
    <row r="179" spans="5:17" x14ac:dyDescent="0.25">
      <c r="E179" s="563"/>
      <c r="F179" s="563"/>
      <c r="H179" s="223"/>
      <c r="P179" s="563"/>
      <c r="Q179" s="563"/>
    </row>
    <row r="180" spans="5:17" x14ac:dyDescent="0.25">
      <c r="E180" s="563"/>
      <c r="F180" s="563"/>
      <c r="H180" s="223"/>
      <c r="P180" s="563"/>
      <c r="Q180" s="563"/>
    </row>
    <row r="185" spans="5:17" x14ac:dyDescent="0.25">
      <c r="E185" s="563"/>
      <c r="F185" s="563"/>
      <c r="H185" s="223"/>
      <c r="P185" s="563"/>
      <c r="Q185" s="563"/>
    </row>
    <row r="186" spans="5:17" x14ac:dyDescent="0.25">
      <c r="E186" s="563"/>
      <c r="F186" s="563"/>
      <c r="H186" s="223"/>
      <c r="P186" s="563"/>
      <c r="Q186" s="563"/>
    </row>
    <row r="196" spans="5:17" x14ac:dyDescent="0.25">
      <c r="E196" s="563"/>
      <c r="F196" s="563"/>
      <c r="H196" s="223"/>
      <c r="P196" s="563"/>
      <c r="Q196" s="563"/>
    </row>
    <row r="197" spans="5:17" x14ac:dyDescent="0.25">
      <c r="E197" s="563"/>
      <c r="F197" s="563"/>
      <c r="H197" s="223"/>
      <c r="P197" s="563"/>
      <c r="Q197" s="563"/>
    </row>
    <row r="198" spans="5:17" x14ac:dyDescent="0.25">
      <c r="E198" s="563"/>
      <c r="F198" s="563"/>
      <c r="H198" s="223"/>
      <c r="P198" s="563"/>
      <c r="Q198" s="563"/>
    </row>
    <row r="199" spans="5:17" x14ac:dyDescent="0.25">
      <c r="E199" s="563"/>
      <c r="F199" s="563"/>
      <c r="H199" s="223"/>
      <c r="P199" s="563"/>
      <c r="Q199" s="563"/>
    </row>
    <row r="202" spans="5:17" x14ac:dyDescent="0.25">
      <c r="E202" s="563"/>
      <c r="F202" s="563"/>
      <c r="H202" s="223"/>
      <c r="P202" s="563"/>
      <c r="Q202" s="563"/>
    </row>
    <row r="203" spans="5:17" x14ac:dyDescent="0.25">
      <c r="E203" s="563"/>
      <c r="F203" s="563"/>
      <c r="H203" s="223"/>
      <c r="P203" s="563"/>
      <c r="Q203" s="563"/>
    </row>
    <row r="209" spans="5:17" x14ac:dyDescent="0.25">
      <c r="E209" s="563"/>
      <c r="F209" s="563"/>
      <c r="H209" s="223"/>
      <c r="P209" s="563"/>
      <c r="Q209" s="563"/>
    </row>
    <row r="210" spans="5:17" x14ac:dyDescent="0.25">
      <c r="E210" s="563"/>
      <c r="F210" s="563"/>
      <c r="H210" s="223"/>
      <c r="P210" s="563"/>
      <c r="Q210" s="563"/>
    </row>
    <row r="214" spans="5:17" x14ac:dyDescent="0.25">
      <c r="E214" s="563"/>
      <c r="F214" s="563"/>
      <c r="H214" s="223"/>
      <c r="P214" s="563"/>
      <c r="Q214" s="563"/>
    </row>
    <row r="215" spans="5:17" x14ac:dyDescent="0.25">
      <c r="E215" s="563"/>
      <c r="F215" s="563"/>
      <c r="H215" s="223"/>
      <c r="P215" s="563"/>
      <c r="Q215" s="563"/>
    </row>
    <row r="221" spans="5:17" x14ac:dyDescent="0.25">
      <c r="E221" s="563"/>
      <c r="F221" s="563"/>
      <c r="H221" s="223"/>
      <c r="P221" s="563"/>
      <c r="Q221" s="563"/>
    </row>
    <row r="222" spans="5:17" x14ac:dyDescent="0.25">
      <c r="E222" s="563"/>
      <c r="F222" s="563"/>
      <c r="H222" s="223"/>
      <c r="P222" s="563"/>
      <c r="Q222" s="563"/>
    </row>
    <row r="225" spans="5:17" x14ac:dyDescent="0.25">
      <c r="E225" s="563"/>
      <c r="F225" s="563"/>
      <c r="H225" s="223"/>
      <c r="P225" s="563"/>
      <c r="Q225" s="563"/>
    </row>
    <row r="226" spans="5:17" x14ac:dyDescent="0.25">
      <c r="E226" s="563"/>
      <c r="F226" s="563"/>
      <c r="H226" s="223"/>
      <c r="P226" s="563"/>
      <c r="Q226" s="563"/>
    </row>
  </sheetData>
  <sheetProtection password="A41C" sheet="1" objects="1" scenarios="1"/>
  <customSheetViews>
    <customSheetView guid="{4D29B127-89DB-4203-8E0C-63913F980539}" scale="75" showPageBreaks="1" showGridLines="0" printArea="1" hiddenRows="1" hiddenColumns="1" topLeftCell="J6">
      <selection activeCell="L8" sqref="L8"/>
      <colBreaks count="1" manualBreakCount="1">
        <brk id="12" max="12" man="1"/>
      </colBreaks>
      <pageMargins left="0.75" right="0.75" top="1" bottom="1" header="0.5" footer="0.5"/>
      <pageSetup paperSize="5" scale="35" pageOrder="overThenDown" orientation="landscape" r:id="rId1"/>
      <headerFooter scaleWithDoc="0" alignWithMargins="0">
        <oddHeader>&amp;CTO1-D035_Risk Assessment Framework</oddHeader>
        <oddFooter>&amp;L&amp;A
05/24/2011&amp;C&amp;P of &amp;N&amp;R&amp;G</oddFooter>
      </headerFooter>
    </customSheetView>
  </customSheetViews>
  <mergeCells count="147">
    <mergeCell ref="B6:U6"/>
    <mergeCell ref="Q88:Q91"/>
    <mergeCell ref="Q73:Q74"/>
    <mergeCell ref="Q75:Q76"/>
    <mergeCell ref="Q43:Q44"/>
    <mergeCell ref="Q46:Q49"/>
    <mergeCell ref="Q56:Q57"/>
    <mergeCell ref="Q70:Q71"/>
    <mergeCell ref="E209:E210"/>
    <mergeCell ref="F202:F203"/>
    <mergeCell ref="E198:E199"/>
    <mergeCell ref="F198:F199"/>
    <mergeCell ref="E196:E197"/>
    <mergeCell ref="F196:F197"/>
    <mergeCell ref="E202:E203"/>
    <mergeCell ref="F209:F210"/>
    <mergeCell ref="P209:P210"/>
    <mergeCell ref="P202:P203"/>
    <mergeCell ref="P198:P199"/>
    <mergeCell ref="P196:P197"/>
    <mergeCell ref="Q163:Q165"/>
    <mergeCell ref="Q172:Q173"/>
    <mergeCell ref="Q185:Q186"/>
    <mergeCell ref="P46:P49"/>
    <mergeCell ref="F221:F222"/>
    <mergeCell ref="E221:E222"/>
    <mergeCell ref="Q112:Q113"/>
    <mergeCell ref="Q95:Q97"/>
    <mergeCell ref="Q98:Q99"/>
    <mergeCell ref="Q161:Q162"/>
    <mergeCell ref="Q151:Q152"/>
    <mergeCell ref="Q120:Q121"/>
    <mergeCell ref="Q130:Q131"/>
    <mergeCell ref="P179:P180"/>
    <mergeCell ref="P185:P186"/>
    <mergeCell ref="P174:P175"/>
    <mergeCell ref="P140:P141"/>
    <mergeCell ref="P130:P131"/>
    <mergeCell ref="P120:P121"/>
    <mergeCell ref="Q174:Q175"/>
    <mergeCell ref="Q158:Q159"/>
    <mergeCell ref="Q140:Q141"/>
    <mergeCell ref="Q105:Q109"/>
    <mergeCell ref="Q103:Q104"/>
    <mergeCell ref="Q101:Q102"/>
    <mergeCell ref="Q116:Q117"/>
    <mergeCell ref="Q118:Q119"/>
    <mergeCell ref="E185:E186"/>
    <mergeCell ref="P43:P44"/>
    <mergeCell ref="P95:P97"/>
    <mergeCell ref="P98:P99"/>
    <mergeCell ref="P172:P173"/>
    <mergeCell ref="P163:P165"/>
    <mergeCell ref="P161:P162"/>
    <mergeCell ref="P56:P57"/>
    <mergeCell ref="P88:P91"/>
    <mergeCell ref="P75:P76"/>
    <mergeCell ref="P73:P74"/>
    <mergeCell ref="P116:P117"/>
    <mergeCell ref="P112:P113"/>
    <mergeCell ref="F46:F49"/>
    <mergeCell ref="E103:E104"/>
    <mergeCell ref="E105:E109"/>
    <mergeCell ref="F105:F109"/>
    <mergeCell ref="F103:F104"/>
    <mergeCell ref="F95:F97"/>
    <mergeCell ref="Q225:Q226"/>
    <mergeCell ref="Q214:Q215"/>
    <mergeCell ref="Q221:Q222"/>
    <mergeCell ref="P225:P226"/>
    <mergeCell ref="P221:P222"/>
    <mergeCell ref="P214:P215"/>
    <mergeCell ref="P70:P71"/>
    <mergeCell ref="P105:P109"/>
    <mergeCell ref="P103:P104"/>
    <mergeCell ref="P101:P102"/>
    <mergeCell ref="P118:P119"/>
    <mergeCell ref="Q209:Q210"/>
    <mergeCell ref="Q202:Q203"/>
    <mergeCell ref="Q196:Q197"/>
    <mergeCell ref="Q198:Q199"/>
    <mergeCell ref="Q179:Q180"/>
    <mergeCell ref="P151:P152"/>
    <mergeCell ref="P158:P159"/>
    <mergeCell ref="F185:F186"/>
    <mergeCell ref="E174:E175"/>
    <mergeCell ref="E179:E180"/>
    <mergeCell ref="F179:F180"/>
    <mergeCell ref="F174:F175"/>
    <mergeCell ref="E118:E119"/>
    <mergeCell ref="F118:F119"/>
    <mergeCell ref="E75:E76"/>
    <mergeCell ref="F75:F76"/>
    <mergeCell ref="F98:F99"/>
    <mergeCell ref="E98:E99"/>
    <mergeCell ref="F101:F102"/>
    <mergeCell ref="E101:E102"/>
    <mergeCell ref="E88:E91"/>
    <mergeCell ref="E95:E97"/>
    <mergeCell ref="E225:E226"/>
    <mergeCell ref="F225:F226"/>
    <mergeCell ref="E214:E215"/>
    <mergeCell ref="F214:F215"/>
    <mergeCell ref="E116:E117"/>
    <mergeCell ref="F116:F117"/>
    <mergeCell ref="F112:F113"/>
    <mergeCell ref="E112:E113"/>
    <mergeCell ref="E140:E141"/>
    <mergeCell ref="E151:E152"/>
    <mergeCell ref="F151:F152"/>
    <mergeCell ref="F140:F141"/>
    <mergeCell ref="E130:E131"/>
    <mergeCell ref="F130:F131"/>
    <mergeCell ref="E120:E121"/>
    <mergeCell ref="F120:F121"/>
    <mergeCell ref="E172:E173"/>
    <mergeCell ref="F172:F173"/>
    <mergeCell ref="E163:E165"/>
    <mergeCell ref="F163:F165"/>
    <mergeCell ref="F158:F159"/>
    <mergeCell ref="E158:E159"/>
    <mergeCell ref="F161:F162"/>
    <mergeCell ref="E161:E162"/>
    <mergeCell ref="B2:G2"/>
    <mergeCell ref="B26:F27"/>
    <mergeCell ref="F88:F91"/>
    <mergeCell ref="E43:E44"/>
    <mergeCell ref="F43:F44"/>
    <mergeCell ref="E39:E42"/>
    <mergeCell ref="F39:F42"/>
    <mergeCell ref="E37:E38"/>
    <mergeCell ref="F37:F38"/>
    <mergeCell ref="B4:U4"/>
    <mergeCell ref="Q37:Q38"/>
    <mergeCell ref="Q39:Q42"/>
    <mergeCell ref="Q29:Q32"/>
    <mergeCell ref="P37:P38"/>
    <mergeCell ref="P29:P32"/>
    <mergeCell ref="B10:B11"/>
    <mergeCell ref="P39:P42"/>
    <mergeCell ref="E73:E74"/>
    <mergeCell ref="F73:F74"/>
    <mergeCell ref="E70:E71"/>
    <mergeCell ref="F70:F71"/>
    <mergeCell ref="E56:E57"/>
    <mergeCell ref="F56:F57"/>
    <mergeCell ref="E46:E49"/>
  </mergeCells>
  <conditionalFormatting sqref="Z21:AA21">
    <cfRule type="containsText" dxfId="578" priority="402" stopIfTrue="1" operator="containsText" text="Moderate">
      <formula>NOT(ISERROR(SEARCH("Moderate",Z21)))</formula>
    </cfRule>
    <cfRule type="containsErrors" dxfId="577" priority="409">
      <formula>ISERROR(Z21)</formula>
    </cfRule>
    <cfRule type="containsText" dxfId="576" priority="410" operator="containsText" text="Low">
      <formula>NOT(ISERROR(SEARCH("Low",Z21)))</formula>
    </cfRule>
    <cfRule type="containsText" dxfId="575" priority="411" operator="containsText" text="Medium">
      <formula>NOT(ISERROR(SEARCH("Medium",Z21)))</formula>
    </cfRule>
    <cfRule type="containsText" dxfId="574" priority="412" operator="containsText" text="High">
      <formula>NOT(ISERROR(SEARCH("High",Z21)))</formula>
    </cfRule>
  </conditionalFormatting>
  <conditionalFormatting sqref="Z21:AA21">
    <cfRule type="colorScale" priority="408">
      <colorScale>
        <cfvo type="num" val="1"/>
        <cfvo type="percent" val="50"/>
        <cfvo type="num" val="3"/>
        <color rgb="FF00B050"/>
        <color rgb="FFFFFF00"/>
        <color rgb="FFFF0000"/>
      </colorScale>
    </cfRule>
  </conditionalFormatting>
  <conditionalFormatting sqref="Z21:AA21">
    <cfRule type="colorScale" priority="407">
      <colorScale>
        <cfvo type="num" val="1"/>
        <cfvo type="percent" val="50"/>
        <cfvo type="num" val="3"/>
        <color rgb="FF00B050"/>
        <color rgb="FFFFFF00"/>
        <color rgb="FFFF0000"/>
      </colorScale>
    </cfRule>
  </conditionalFormatting>
  <conditionalFormatting sqref="Z21:AA21">
    <cfRule type="colorScale" priority="406">
      <colorScale>
        <cfvo type="num" val="1"/>
        <cfvo type="percent" val="50"/>
        <cfvo type="num" val="3"/>
        <color rgb="FF00B050"/>
        <color rgb="FFFFFF00"/>
        <color rgb="FFFF0000"/>
      </colorScale>
    </cfRule>
  </conditionalFormatting>
  <conditionalFormatting sqref="Z21:AA21">
    <cfRule type="colorScale" priority="405">
      <colorScale>
        <cfvo type="num" val="0"/>
        <cfvo type="percent" val="50"/>
        <cfvo type="num" val="3"/>
        <color rgb="FF00B050"/>
        <color rgb="FFFFFF00"/>
        <color rgb="FFFF0000"/>
      </colorScale>
    </cfRule>
  </conditionalFormatting>
  <conditionalFormatting sqref="Z21:AA21">
    <cfRule type="colorScale" priority="404">
      <colorScale>
        <cfvo type="num" val="1"/>
        <cfvo type="percent" val="50"/>
        <cfvo type="num" val="3"/>
        <color rgb="FF00B050"/>
        <color rgb="FFFFFF00"/>
        <color rgb="FFFF0000"/>
      </colorScale>
    </cfRule>
  </conditionalFormatting>
  <conditionalFormatting sqref="Z21:AA21">
    <cfRule type="colorScale" priority="403">
      <colorScale>
        <cfvo type="num" val="0"/>
        <cfvo type="percent" val="50"/>
        <cfvo type="num" val="3"/>
        <color rgb="FF00B050"/>
        <color rgb="FFFFFF00"/>
        <color rgb="FFFF0000"/>
      </colorScale>
    </cfRule>
  </conditionalFormatting>
  <conditionalFormatting sqref="Q20">
    <cfRule type="containsErrors" dxfId="573" priority="337">
      <formula>ISERROR(Q20)</formula>
    </cfRule>
    <cfRule type="containsText" dxfId="572" priority="338" operator="containsText" text="Low">
      <formula>NOT(ISERROR(SEARCH("Low",Q20)))</formula>
    </cfRule>
    <cfRule type="containsText" dxfId="571" priority="339" operator="containsText" text="Medium">
      <formula>NOT(ISERROR(SEARCH("Medium",Q20)))</formula>
    </cfRule>
    <cfRule type="containsText" dxfId="570" priority="340" operator="containsText" text="High">
      <formula>NOT(ISERROR(SEARCH("High",Q20)))</formula>
    </cfRule>
  </conditionalFormatting>
  <conditionalFormatting sqref="Q20">
    <cfRule type="colorScale" priority="336">
      <colorScale>
        <cfvo type="num" val="1"/>
        <cfvo type="percent" val="50"/>
        <cfvo type="num" val="3"/>
        <color rgb="FF00B050"/>
        <color rgb="FFFFFF00"/>
        <color rgb="FFFF0000"/>
      </colorScale>
    </cfRule>
  </conditionalFormatting>
  <conditionalFormatting sqref="Q20">
    <cfRule type="colorScale" priority="335">
      <colorScale>
        <cfvo type="num" val="1"/>
        <cfvo type="percent" val="50"/>
        <cfvo type="num" val="3"/>
        <color rgb="FF00B050"/>
        <color rgb="FFFFFF00"/>
        <color rgb="FFFF0000"/>
      </colorScale>
    </cfRule>
  </conditionalFormatting>
  <conditionalFormatting sqref="Q20">
    <cfRule type="colorScale" priority="334">
      <colorScale>
        <cfvo type="num" val="1"/>
        <cfvo type="percent" val="50"/>
        <cfvo type="num" val="3"/>
        <color rgb="FF00B050"/>
        <color rgb="FFFFFF00"/>
        <color rgb="FFFF0000"/>
      </colorScale>
    </cfRule>
  </conditionalFormatting>
  <conditionalFormatting sqref="Q20">
    <cfRule type="colorScale" priority="333">
      <colorScale>
        <cfvo type="num" val="1"/>
        <cfvo type="percent" val="50"/>
        <cfvo type="num" val="3"/>
        <color rgb="FF00B050"/>
        <color rgb="FFFFFF00"/>
        <color rgb="FFFF0000"/>
      </colorScale>
    </cfRule>
  </conditionalFormatting>
  <conditionalFormatting sqref="R20">
    <cfRule type="containsText" dxfId="569" priority="322" stopIfTrue="1" operator="containsText" text="Moderate">
      <formula>NOT(ISERROR(SEARCH("Moderate",R20)))</formula>
    </cfRule>
    <cfRule type="containsErrors" dxfId="568" priority="329">
      <formula>ISERROR(R20)</formula>
    </cfRule>
    <cfRule type="containsText" dxfId="567" priority="330" operator="containsText" text="Low">
      <formula>NOT(ISERROR(SEARCH("Low",R20)))</formula>
    </cfRule>
    <cfRule type="containsText" dxfId="566" priority="331" operator="containsText" text="Medium">
      <formula>NOT(ISERROR(SEARCH("Medium",R20)))</formula>
    </cfRule>
    <cfRule type="containsText" dxfId="565" priority="332" operator="containsText" text="High">
      <formula>NOT(ISERROR(SEARCH("High",R20)))</formula>
    </cfRule>
  </conditionalFormatting>
  <conditionalFormatting sqref="R20">
    <cfRule type="colorScale" priority="328">
      <colorScale>
        <cfvo type="num" val="1"/>
        <cfvo type="percent" val="50"/>
        <cfvo type="num" val="3"/>
        <color rgb="FF00B050"/>
        <color rgb="FFFFFF00"/>
        <color rgb="FFFF0000"/>
      </colorScale>
    </cfRule>
  </conditionalFormatting>
  <conditionalFormatting sqref="R20">
    <cfRule type="colorScale" priority="327">
      <colorScale>
        <cfvo type="num" val="1"/>
        <cfvo type="percent" val="50"/>
        <cfvo type="num" val="3"/>
        <color rgb="FF00B050"/>
        <color rgb="FFFFFF00"/>
        <color rgb="FFFF0000"/>
      </colorScale>
    </cfRule>
  </conditionalFormatting>
  <conditionalFormatting sqref="R20">
    <cfRule type="colorScale" priority="326">
      <colorScale>
        <cfvo type="num" val="1"/>
        <cfvo type="percent" val="50"/>
        <cfvo type="num" val="3"/>
        <color rgb="FF00B050"/>
        <color rgb="FFFFFF00"/>
        <color rgb="FFFF0000"/>
      </colorScale>
    </cfRule>
  </conditionalFormatting>
  <conditionalFormatting sqref="R20">
    <cfRule type="colorScale" priority="325">
      <colorScale>
        <cfvo type="num" val="0"/>
        <cfvo type="percent" val="50"/>
        <cfvo type="num" val="3"/>
        <color rgb="FF00B050"/>
        <color rgb="FFFFFF00"/>
        <color rgb="FFFF0000"/>
      </colorScale>
    </cfRule>
  </conditionalFormatting>
  <conditionalFormatting sqref="R20">
    <cfRule type="colorScale" priority="324">
      <colorScale>
        <cfvo type="num" val="1"/>
        <cfvo type="percent" val="50"/>
        <cfvo type="num" val="3"/>
        <color rgb="FF00B050"/>
        <color rgb="FFFFFF00"/>
        <color rgb="FFFF0000"/>
      </colorScale>
    </cfRule>
  </conditionalFormatting>
  <conditionalFormatting sqref="R20">
    <cfRule type="colorScale" priority="323">
      <colorScale>
        <cfvo type="num" val="0"/>
        <cfvo type="percent" val="50"/>
        <cfvo type="num" val="3"/>
        <color rgb="FF00B050"/>
        <color rgb="FFFFFF00"/>
        <color rgb="FFFF0000"/>
      </colorScale>
    </cfRule>
  </conditionalFormatting>
  <conditionalFormatting sqref="H10">
    <cfRule type="containsText" dxfId="564" priority="171" operator="containsText" text="N/A">
      <formula>NOT(ISERROR(SEARCH("N/A",H10)))</formula>
    </cfRule>
    <cfRule type="containsText" dxfId="563" priority="172" operator="containsText" text="No">
      <formula>NOT(ISERROR(SEARCH("No",H10)))</formula>
    </cfRule>
    <cfRule type="containsText" dxfId="562" priority="173" operator="containsText" text="Partial">
      <formula>NOT(ISERROR(SEARCH("Partial",H10)))</formula>
    </cfRule>
    <cfRule type="containsText" dxfId="561" priority="174" operator="containsText" text="Yes">
      <formula>NOT(ISERROR(SEARCH("Yes",H10)))</formula>
    </cfRule>
  </conditionalFormatting>
  <conditionalFormatting sqref="H11">
    <cfRule type="containsText" dxfId="560" priority="163" operator="containsText" text="N/A">
      <formula>NOT(ISERROR(SEARCH("N/A",H11)))</formula>
    </cfRule>
    <cfRule type="containsText" dxfId="559" priority="164" operator="containsText" text="No">
      <formula>NOT(ISERROR(SEARCH("No",H11)))</formula>
    </cfRule>
    <cfRule type="containsText" dxfId="558" priority="165" operator="containsText" text="Partial">
      <formula>NOT(ISERROR(SEARCH("Partial",H11)))</formula>
    </cfRule>
    <cfRule type="containsText" dxfId="557" priority="166" operator="containsText" text="Yes">
      <formula>NOT(ISERROR(SEARCH("Yes",H11)))</formula>
    </cfRule>
  </conditionalFormatting>
  <conditionalFormatting sqref="H13">
    <cfRule type="containsText" dxfId="556" priority="131" operator="containsText" text="N/A">
      <formula>NOT(ISERROR(SEARCH("N/A",H13)))</formula>
    </cfRule>
    <cfRule type="containsText" dxfId="555" priority="132" operator="containsText" text="No">
      <formula>NOT(ISERROR(SEARCH("No",H13)))</formula>
    </cfRule>
    <cfRule type="containsText" dxfId="554" priority="133" operator="containsText" text="Partial">
      <formula>NOT(ISERROR(SEARCH("Partial",H13)))</formula>
    </cfRule>
    <cfRule type="containsText" dxfId="553" priority="134" operator="containsText" text="Yes">
      <formula>NOT(ISERROR(SEARCH("Yes",H13)))</formula>
    </cfRule>
  </conditionalFormatting>
  <conditionalFormatting sqref="H15">
    <cfRule type="containsText" dxfId="552" priority="123" operator="containsText" text="N/A">
      <formula>NOT(ISERROR(SEARCH("N/A",H15)))</formula>
    </cfRule>
    <cfRule type="containsText" dxfId="551" priority="124" operator="containsText" text="No">
      <formula>NOT(ISERROR(SEARCH("No",H15)))</formula>
    </cfRule>
    <cfRule type="containsText" dxfId="550" priority="125" operator="containsText" text="Partial">
      <formula>NOT(ISERROR(SEARCH("Partial",H15)))</formula>
    </cfRule>
    <cfRule type="containsText" dxfId="549" priority="126" operator="containsText" text="Yes">
      <formula>NOT(ISERROR(SEARCH("Yes",H15)))</formula>
    </cfRule>
  </conditionalFormatting>
  <conditionalFormatting sqref="H17">
    <cfRule type="containsText" dxfId="548" priority="115" operator="containsText" text="N/A">
      <formula>NOT(ISERROR(SEARCH("N/A",H17)))</formula>
    </cfRule>
    <cfRule type="containsText" dxfId="547" priority="116" operator="containsText" text="No">
      <formula>NOT(ISERROR(SEARCH("No",H17)))</formula>
    </cfRule>
    <cfRule type="containsText" dxfId="546" priority="117" operator="containsText" text="Partial">
      <formula>NOT(ISERROR(SEARCH("Partial",H17)))</formula>
    </cfRule>
    <cfRule type="containsText" dxfId="545" priority="118" operator="containsText" text="Yes">
      <formula>NOT(ISERROR(SEARCH("Yes",H17)))</formula>
    </cfRule>
  </conditionalFormatting>
  <conditionalFormatting sqref="P17 P15 P13 P10:P11">
    <cfRule type="containsText" dxfId="544" priority="35" operator="containsText" text="N/A">
      <formula>NOT(ISERROR(SEARCH("N/A",P10)))</formula>
    </cfRule>
    <cfRule type="containsText" dxfId="543" priority="36" operator="containsText" text="High">
      <formula>NOT(ISERROR(SEARCH("High",P10)))</formula>
    </cfRule>
    <cfRule type="containsText" dxfId="542" priority="37" operator="containsText" text="Medium">
      <formula>NOT(ISERROR(SEARCH("Medium",P10)))</formula>
    </cfRule>
    <cfRule type="containsText" dxfId="541" priority="38" operator="containsText" text="Low">
      <formula>NOT(ISERROR(SEARCH("Low",P10)))</formula>
    </cfRule>
  </conditionalFormatting>
  <conditionalFormatting sqref="P17 P15 P13">
    <cfRule type="containsText" dxfId="540" priority="31" operator="containsText" text="N/A">
      <formula>NOT(ISERROR(SEARCH("N/A",P13)))</formula>
    </cfRule>
    <cfRule type="containsText" dxfId="539" priority="32" operator="containsText" text="High">
      <formula>NOT(ISERROR(SEARCH("High",P13)))</formula>
    </cfRule>
    <cfRule type="containsText" dxfId="538" priority="33" operator="containsText" text="Medium">
      <formula>NOT(ISERROR(SEARCH("Medium",P13)))</formula>
    </cfRule>
    <cfRule type="containsText" dxfId="537" priority="34" operator="containsText" text="Low">
      <formula>NOT(ISERROR(SEARCH("Low",P13)))</formula>
    </cfRule>
  </conditionalFormatting>
  <conditionalFormatting sqref="K9:K10">
    <cfRule type="containsText" dxfId="536" priority="28" operator="containsText" text="H">
      <formula>NOT(ISERROR(SEARCH("H",K9)))</formula>
    </cfRule>
    <cfRule type="containsText" dxfId="535" priority="29" operator="containsText" text="M">
      <formula>NOT(ISERROR(SEARCH("M",K9)))</formula>
    </cfRule>
    <cfRule type="containsText" dxfId="534" priority="30" operator="containsText" text="L">
      <formula>NOT(ISERROR(SEARCH("L",K9)))</formula>
    </cfRule>
  </conditionalFormatting>
  <conditionalFormatting sqref="N9:N10">
    <cfRule type="containsText" dxfId="533" priority="25" operator="containsText" text="H">
      <formula>NOT(ISERROR(SEARCH("H",N9)))</formula>
    </cfRule>
    <cfRule type="containsText" dxfId="532" priority="26" operator="containsText" text="M">
      <formula>NOT(ISERROR(SEARCH("M",N9)))</formula>
    </cfRule>
    <cfRule type="containsText" dxfId="531" priority="27" operator="containsText" text="L">
      <formula>NOT(ISERROR(SEARCH("L",N9)))</formula>
    </cfRule>
  </conditionalFormatting>
  <conditionalFormatting sqref="N11">
    <cfRule type="containsText" dxfId="530" priority="22" operator="containsText" text="H">
      <formula>NOT(ISERROR(SEARCH("H",N11)))</formula>
    </cfRule>
    <cfRule type="containsText" dxfId="529" priority="23" operator="containsText" text="M">
      <formula>NOT(ISERROR(SEARCH("M",N11)))</formula>
    </cfRule>
    <cfRule type="containsText" dxfId="528" priority="24" operator="containsText" text="L">
      <formula>NOT(ISERROR(SEARCH("L",N11)))</formula>
    </cfRule>
  </conditionalFormatting>
  <conditionalFormatting sqref="N13">
    <cfRule type="containsText" dxfId="527" priority="19" operator="containsText" text="H">
      <formula>NOT(ISERROR(SEARCH("H",N13)))</formula>
    </cfRule>
    <cfRule type="containsText" dxfId="526" priority="20" operator="containsText" text="M">
      <formula>NOT(ISERROR(SEARCH("M",N13)))</formula>
    </cfRule>
    <cfRule type="containsText" dxfId="525" priority="21" operator="containsText" text="L">
      <formula>NOT(ISERROR(SEARCH("L",N13)))</formula>
    </cfRule>
  </conditionalFormatting>
  <conditionalFormatting sqref="N15">
    <cfRule type="containsText" dxfId="524" priority="16" operator="containsText" text="H">
      <formula>NOT(ISERROR(SEARCH("H",N15)))</formula>
    </cfRule>
    <cfRule type="containsText" dxfId="523" priority="17" operator="containsText" text="M">
      <formula>NOT(ISERROR(SEARCH("M",N15)))</formula>
    </cfRule>
    <cfRule type="containsText" dxfId="522" priority="18" operator="containsText" text="L">
      <formula>NOT(ISERROR(SEARCH("L",N15)))</formula>
    </cfRule>
  </conditionalFormatting>
  <conditionalFormatting sqref="N17">
    <cfRule type="containsText" dxfId="521" priority="13" operator="containsText" text="H">
      <formula>NOT(ISERROR(SEARCH("H",N17)))</formula>
    </cfRule>
    <cfRule type="containsText" dxfId="520" priority="14" operator="containsText" text="M">
      <formula>NOT(ISERROR(SEARCH("M",N17)))</formula>
    </cfRule>
    <cfRule type="containsText" dxfId="519" priority="15" operator="containsText" text="L">
      <formula>NOT(ISERROR(SEARCH("L",N17)))</formula>
    </cfRule>
  </conditionalFormatting>
  <conditionalFormatting sqref="K11">
    <cfRule type="containsText" dxfId="518" priority="10" operator="containsText" text="H">
      <formula>NOT(ISERROR(SEARCH("H",K11)))</formula>
    </cfRule>
    <cfRule type="containsText" dxfId="517" priority="11" operator="containsText" text="M">
      <formula>NOT(ISERROR(SEARCH("M",K11)))</formula>
    </cfRule>
    <cfRule type="containsText" dxfId="516" priority="12" operator="containsText" text="L">
      <formula>NOT(ISERROR(SEARCH("L",K11)))</formula>
    </cfRule>
  </conditionalFormatting>
  <conditionalFormatting sqref="K13">
    <cfRule type="containsText" dxfId="515" priority="7" operator="containsText" text="H">
      <formula>NOT(ISERROR(SEARCH("H",K13)))</formula>
    </cfRule>
    <cfRule type="containsText" dxfId="514" priority="8" operator="containsText" text="M">
      <formula>NOT(ISERROR(SEARCH("M",K13)))</formula>
    </cfRule>
    <cfRule type="containsText" dxfId="513" priority="9" operator="containsText" text="L">
      <formula>NOT(ISERROR(SEARCH("L",K13)))</formula>
    </cfRule>
  </conditionalFormatting>
  <conditionalFormatting sqref="K15">
    <cfRule type="containsText" dxfId="512" priority="4" operator="containsText" text="H">
      <formula>NOT(ISERROR(SEARCH("H",K15)))</formula>
    </cfRule>
    <cfRule type="containsText" dxfId="511" priority="5" operator="containsText" text="M">
      <formula>NOT(ISERROR(SEARCH("M",K15)))</formula>
    </cfRule>
    <cfRule type="containsText" dxfId="510" priority="6" operator="containsText" text="L">
      <formula>NOT(ISERROR(SEARCH("L",K15)))</formula>
    </cfRule>
  </conditionalFormatting>
  <conditionalFormatting sqref="K17">
    <cfRule type="containsText" dxfId="509" priority="1" operator="containsText" text="H">
      <formula>NOT(ISERROR(SEARCH("H",K17)))</formula>
    </cfRule>
    <cfRule type="containsText" dxfId="508" priority="2" operator="containsText" text="M">
      <formula>NOT(ISERROR(SEARCH("M",K17)))</formula>
    </cfRule>
    <cfRule type="containsText" dxfId="507" priority="3" operator="containsText" text="L">
      <formula>NOT(ISERROR(SEARCH("L",K17)))</formula>
    </cfRule>
  </conditionalFormatting>
  <dataValidations count="2">
    <dataValidation type="list" allowBlank="1" showInputMessage="1" showErrorMessage="1" sqref="H15 H13 H17 H10:H11">
      <formula1>$AE$7:$AH$7</formula1>
    </dataValidation>
    <dataValidation type="list" allowBlank="1" showInputMessage="1" showErrorMessage="1" sqref="K9:K11 K13 N10:N11 N13 K15 N15 N17 K17">
      <formula1>"L, M, H"</formula1>
    </dataValidation>
  </dataValidations>
  <pageMargins left="0.75" right="0.75" top="1" bottom="1" header="0.5" footer="0.5"/>
  <pageSetup paperSize="5" scale="35" pageOrder="overThenDown" orientation="landscape" r:id="rId2"/>
  <headerFooter scaleWithDoc="0" alignWithMargins="0">
    <oddHeader>&amp;CTO1-D035_Risk Assessment Framework</oddHeader>
    <oddFooter>&amp;L&amp;A
05/24/2011&amp;C&amp;P of &amp;N&amp;R&amp;G</oddFooter>
  </headerFooter>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2:AH73"/>
  <sheetViews>
    <sheetView showGridLines="0" topLeftCell="F1" zoomScale="70" zoomScaleNormal="70" zoomScaleSheetLayoutView="20" workbookViewId="0">
      <selection activeCell="H10" sqref="H10"/>
    </sheetView>
  </sheetViews>
  <sheetFormatPr defaultColWidth="9.140625" defaultRowHeight="14.3" x14ac:dyDescent="0.25"/>
  <cols>
    <col min="1" max="1" width="2.85546875" style="30" customWidth="1"/>
    <col min="2" max="2" width="15.7109375" style="30" customWidth="1"/>
    <col min="3" max="3" width="5.7109375" style="190" customWidth="1"/>
    <col min="4" max="6" width="60.7109375" style="30" customWidth="1"/>
    <col min="7" max="7" width="60.7109375" style="249" customWidth="1"/>
    <col min="8" max="8" width="20.7109375" style="30" customWidth="1"/>
    <col min="9" max="9" width="20.7109375" style="249" hidden="1" customWidth="1"/>
    <col min="10" max="10" width="60.7109375" style="249" customWidth="1"/>
    <col min="11" max="11" width="20.7109375" style="235" customWidth="1"/>
    <col min="12" max="12" width="20.7109375" style="235" hidden="1" customWidth="1"/>
    <col min="13" max="13" width="60.7109375" style="249" customWidth="1"/>
    <col min="14" max="14" width="20.7109375" style="235" customWidth="1"/>
    <col min="15" max="15" width="20.7109375" style="235" hidden="1" customWidth="1"/>
    <col min="16" max="16" width="25.7109375" style="30" customWidth="1"/>
    <col min="17" max="18" width="65.7109375" style="30" customWidth="1"/>
    <col min="19" max="21" width="15.7109375" style="30" hidden="1" customWidth="1"/>
    <col min="22" max="22" width="2.140625" style="30" customWidth="1"/>
    <col min="23" max="23" width="54.28515625" style="30" customWidth="1"/>
    <col min="24" max="27" width="21.140625" style="30" customWidth="1"/>
    <col min="28" max="28" width="12.5703125" style="30" customWidth="1"/>
    <col min="29" max="29" width="22.42578125" style="30" customWidth="1"/>
    <col min="30" max="30" width="27.140625" style="30" customWidth="1"/>
    <col min="31" max="33" width="23.42578125" style="30" hidden="1" customWidth="1"/>
    <col min="34" max="34" width="91" style="30" hidden="1" customWidth="1"/>
    <col min="35" max="35" width="40" style="30" customWidth="1"/>
    <col min="36" max="16384" width="9.140625" style="30"/>
  </cols>
  <sheetData>
    <row r="2" spans="2:34" s="358" customFormat="1" x14ac:dyDescent="0.25">
      <c r="B2" s="562" t="str">
        <f>'T&amp;VM'!B2:G2</f>
        <v>FOR THE STATE OF SOUTH CAROLINA INTERNAL USE ONLY (VERSION 1.0)</v>
      </c>
      <c r="C2" s="562"/>
      <c r="D2" s="562"/>
      <c r="E2" s="562"/>
      <c r="F2" s="562"/>
      <c r="G2" s="562"/>
    </row>
    <row r="3" spans="2:34" s="358" customFormat="1" x14ac:dyDescent="0.25"/>
    <row r="4" spans="2:34" ht="45.1" customHeight="1" x14ac:dyDescent="0.25">
      <c r="B4" s="444" t="str">
        <f>Reference!B4</f>
        <v>State of South Carolina
Information Security Enterprise Risk Assessment Framework: Self-Assessment Tool</v>
      </c>
      <c r="C4" s="444"/>
      <c r="D4" s="444"/>
      <c r="E4" s="444"/>
      <c r="F4" s="444"/>
      <c r="G4" s="444"/>
      <c r="H4" s="444"/>
      <c r="I4" s="444"/>
      <c r="J4" s="444"/>
      <c r="K4" s="444"/>
      <c r="L4" s="444"/>
      <c r="M4" s="444"/>
      <c r="N4" s="444"/>
      <c r="O4" s="444"/>
      <c r="P4" s="444"/>
      <c r="Q4" s="444"/>
      <c r="R4" s="444"/>
      <c r="S4" s="444"/>
      <c r="T4" s="444"/>
      <c r="U4" s="444"/>
    </row>
    <row r="5" spans="2:34" x14ac:dyDescent="0.25">
      <c r="B5" s="2"/>
      <c r="C5" s="2"/>
      <c r="D5" s="2"/>
      <c r="E5" s="15"/>
      <c r="F5" s="2"/>
      <c r="G5" s="243"/>
      <c r="H5" s="2"/>
      <c r="I5" s="243"/>
      <c r="J5" s="243"/>
      <c r="K5" s="243"/>
      <c r="L5" s="243"/>
      <c r="M5" s="243"/>
      <c r="N5" s="243"/>
      <c r="O5" s="243"/>
      <c r="P5" s="15"/>
      <c r="Q5" s="2"/>
      <c r="R5" s="2"/>
    </row>
    <row r="6" spans="2:34" ht="15.7" customHeight="1" x14ac:dyDescent="0.25">
      <c r="B6" s="510" t="s">
        <v>643</v>
      </c>
      <c r="C6" s="510"/>
      <c r="D6" s="510"/>
      <c r="E6" s="510"/>
      <c r="F6" s="510"/>
      <c r="G6" s="510"/>
      <c r="H6" s="510"/>
      <c r="I6" s="510"/>
      <c r="J6" s="510"/>
      <c r="K6" s="510"/>
      <c r="L6" s="510"/>
      <c r="M6" s="510"/>
      <c r="N6" s="510"/>
      <c r="O6" s="510"/>
      <c r="P6" s="510"/>
      <c r="Q6" s="510"/>
      <c r="R6" s="510"/>
      <c r="S6" s="510"/>
      <c r="T6" s="510"/>
      <c r="U6" s="510"/>
      <c r="AE6" s="30" t="s">
        <v>10</v>
      </c>
      <c r="AF6" s="30" t="s">
        <v>13</v>
      </c>
      <c r="AG6" s="30" t="s">
        <v>9</v>
      </c>
      <c r="AH6" s="30" t="s">
        <v>14</v>
      </c>
    </row>
    <row r="7" spans="2:34" ht="15.7" customHeight="1" x14ac:dyDescent="0.25">
      <c r="AE7" s="30" t="s">
        <v>0</v>
      </c>
      <c r="AF7" s="30" t="s">
        <v>2</v>
      </c>
      <c r="AG7" s="30" t="s">
        <v>1</v>
      </c>
      <c r="AH7" s="30" t="s">
        <v>14</v>
      </c>
    </row>
    <row r="8" spans="2:34" ht="38.5" x14ac:dyDescent="0.25">
      <c r="B8" s="120" t="s">
        <v>608</v>
      </c>
      <c r="C8" s="107" t="s">
        <v>22</v>
      </c>
      <c r="D8" s="107" t="s">
        <v>49</v>
      </c>
      <c r="E8" s="107" t="s">
        <v>705</v>
      </c>
      <c r="F8" s="107" t="s">
        <v>706</v>
      </c>
      <c r="G8" s="107" t="s">
        <v>652</v>
      </c>
      <c r="H8" s="107" t="s">
        <v>651</v>
      </c>
      <c r="I8" s="107" t="s">
        <v>655</v>
      </c>
      <c r="J8" s="107" t="s">
        <v>653</v>
      </c>
      <c r="K8" s="341" t="s">
        <v>644</v>
      </c>
      <c r="L8" s="107" t="s">
        <v>656</v>
      </c>
      <c r="M8" s="107" t="s">
        <v>654</v>
      </c>
      <c r="N8" s="341" t="s">
        <v>645</v>
      </c>
      <c r="O8" s="107" t="s">
        <v>657</v>
      </c>
      <c r="P8" s="107" t="s">
        <v>659</v>
      </c>
      <c r="Q8" s="107" t="s">
        <v>649</v>
      </c>
      <c r="R8" s="107" t="s">
        <v>658</v>
      </c>
      <c r="S8" s="106" t="s">
        <v>11</v>
      </c>
      <c r="T8" s="106" t="s">
        <v>12</v>
      </c>
      <c r="U8" s="106" t="s">
        <v>16</v>
      </c>
    </row>
    <row r="9" spans="2:34" ht="15" customHeight="1" x14ac:dyDescent="0.25">
      <c r="B9" s="119" t="s">
        <v>580</v>
      </c>
      <c r="C9" s="117"/>
      <c r="D9" s="117"/>
      <c r="E9" s="117"/>
      <c r="F9" s="117"/>
      <c r="G9" s="117"/>
      <c r="H9" s="117"/>
      <c r="I9" s="117"/>
      <c r="J9" s="117"/>
      <c r="K9" s="342"/>
      <c r="L9" s="117"/>
      <c r="M9" s="117"/>
      <c r="N9" s="342"/>
      <c r="O9" s="117"/>
      <c r="P9" s="117"/>
      <c r="Q9" s="117"/>
      <c r="R9" s="117"/>
      <c r="S9" s="122"/>
      <c r="T9" s="122"/>
      <c r="U9" s="122"/>
    </row>
    <row r="10" spans="2:34" ht="142.6" x14ac:dyDescent="0.25">
      <c r="B10" s="308" t="s">
        <v>640</v>
      </c>
      <c r="C10" s="287">
        <v>10.01</v>
      </c>
      <c r="D10" s="295" t="s">
        <v>436</v>
      </c>
      <c r="E10" s="277" t="s">
        <v>1045</v>
      </c>
      <c r="F10" s="390"/>
      <c r="G10" s="320" t="s">
        <v>901</v>
      </c>
      <c r="H10" s="378"/>
      <c r="I10" s="261">
        <f>IF(H10="No",1,IF(H10="Partial",2,IF(H10="Yes",3,0)))</f>
        <v>0</v>
      </c>
      <c r="J10" s="284" t="s">
        <v>803</v>
      </c>
      <c r="K10" s="407"/>
      <c r="L10" s="261">
        <f>IF(K10="L",1,IF(K10="M",2,IF(K10="H",3,0)))</f>
        <v>0</v>
      </c>
      <c r="M10" s="326" t="s">
        <v>843</v>
      </c>
      <c r="N10" s="407"/>
      <c r="O10" s="261">
        <f>IF(N10="L",1,IF(N10="M",2,IF(N10="H",3,0)))</f>
        <v>0</v>
      </c>
      <c r="P10" s="262" t="str">
        <f>IF((L10*O10*I10)=0," ", IF((L10*O10*I10)&lt;=3,"Low",IF((L10*O10*I10)&gt;12,"High","Medium")))</f>
        <v xml:space="preserve"> </v>
      </c>
      <c r="Q10" s="380"/>
      <c r="R10" s="380"/>
      <c r="S10" s="259" t="str">
        <f>IF(H10="Yes",3,IF(H10="No",1, IF(H10="Partial", 2, "")))</f>
        <v/>
      </c>
      <c r="T10" s="259" t="str">
        <f>IF(P10="Low",1,IF(P10="High",3, IF(P10="Medium", 2, "")))</f>
        <v/>
      </c>
      <c r="U10" s="260">
        <f>IF(H10="N/A", 0, IF(H10="",0,1))</f>
        <v>0</v>
      </c>
    </row>
    <row r="11" spans="2:34" ht="15" customHeight="1" x14ac:dyDescent="0.25">
      <c r="B11" s="119" t="s">
        <v>581</v>
      </c>
      <c r="C11" s="216"/>
      <c r="D11" s="117"/>
      <c r="E11" s="117"/>
      <c r="F11" s="391"/>
      <c r="G11" s="117"/>
      <c r="H11" s="391"/>
      <c r="I11" s="117"/>
      <c r="J11" s="117"/>
      <c r="K11" s="391"/>
      <c r="L11" s="117"/>
      <c r="M11" s="117"/>
      <c r="N11" s="391"/>
      <c r="O11" s="117"/>
      <c r="P11" s="117"/>
      <c r="Q11" s="391"/>
      <c r="R11" s="391"/>
      <c r="S11" s="123"/>
      <c r="T11" s="123"/>
      <c r="U11" s="123"/>
    </row>
    <row r="12" spans="2:34" ht="205.35" x14ac:dyDescent="0.25">
      <c r="B12" s="569" t="s">
        <v>640</v>
      </c>
      <c r="C12" s="287">
        <v>10.02</v>
      </c>
      <c r="D12" s="268" t="s">
        <v>437</v>
      </c>
      <c r="E12" s="277" t="s">
        <v>1046</v>
      </c>
      <c r="F12" s="390"/>
      <c r="G12" s="310" t="s">
        <v>902</v>
      </c>
      <c r="H12" s="378"/>
      <c r="I12" s="261">
        <f>IF(H12="No",1,IF(H12="Partial",2,IF(H12="Yes",3,0)))</f>
        <v>0</v>
      </c>
      <c r="J12" s="318" t="s">
        <v>870</v>
      </c>
      <c r="K12" s="407"/>
      <c r="L12" s="261">
        <f>IF(K12="L",1,IF(K12="M",2,IF(K12="H",3,0)))</f>
        <v>0</v>
      </c>
      <c r="M12" s="284" t="s">
        <v>804</v>
      </c>
      <c r="N12" s="407"/>
      <c r="O12" s="261">
        <f>IF(N12="L",1,IF(N12="M",2,IF(N12="H",3,0)))</f>
        <v>0</v>
      </c>
      <c r="P12" s="262" t="str">
        <f>IF((L12*O12*I12)=0," ", IF((L12*O12*I12)&lt;=3,"Low",IF((L12*O12*I12)&gt;12,"High","Medium")))</f>
        <v xml:space="preserve"> </v>
      </c>
      <c r="Q12" s="380"/>
      <c r="R12" s="380"/>
      <c r="S12" s="259" t="str">
        <f>IF(H12="Yes",3,IF(H12="No",1, IF(H12="Partial", 2, "")))</f>
        <v/>
      </c>
      <c r="T12" s="259" t="str">
        <f>IF(P12="Low",1,IF(P12="High",3, IF(P12="Medium", 2, "")))</f>
        <v/>
      </c>
      <c r="U12" s="260">
        <f>IF(H12="N/A", 0, IF(H12="",0,1))</f>
        <v>0</v>
      </c>
    </row>
    <row r="13" spans="2:34" ht="179.65" x14ac:dyDescent="0.25">
      <c r="B13" s="570"/>
      <c r="C13" s="287">
        <v>10.029999999999999</v>
      </c>
      <c r="D13" s="268" t="s">
        <v>438</v>
      </c>
      <c r="E13" s="277" t="s">
        <v>1047</v>
      </c>
      <c r="F13" s="390"/>
      <c r="G13" s="310" t="s">
        <v>805</v>
      </c>
      <c r="H13" s="378"/>
      <c r="I13" s="261">
        <f>IF(H13="No",1,IF(H13="Partial",2,IF(H13="Yes",3,0)))</f>
        <v>0</v>
      </c>
      <c r="J13" s="318" t="s">
        <v>871</v>
      </c>
      <c r="K13" s="407"/>
      <c r="L13" s="261">
        <f>IF(K13="L",1,IF(K13="M",2,IF(K13="H",3,0)))</f>
        <v>0</v>
      </c>
      <c r="M13" s="319" t="s">
        <v>806</v>
      </c>
      <c r="N13" s="407"/>
      <c r="O13" s="261">
        <f>IF(N13="L",1,IF(N13="M",2,IF(N13="H",3,0)))</f>
        <v>0</v>
      </c>
      <c r="P13" s="262" t="str">
        <f>IF((L13*O13*I13)=0," ", IF((L13*O13*I13)&lt;=3,"Low",IF((L13*O13*I13)&gt;12,"High","Medium")))</f>
        <v xml:space="preserve"> </v>
      </c>
      <c r="Q13" s="380"/>
      <c r="R13" s="380"/>
      <c r="S13" s="259" t="str">
        <f>IF(H13="Yes",3,IF(H13="No",1, IF(H13="Partial", 2, "")))</f>
        <v/>
      </c>
      <c r="T13" s="259" t="str">
        <f>IF(P13="Low",1,IF(P13="High",3, IF(P13="Medium", 2, "")))</f>
        <v/>
      </c>
      <c r="U13" s="260">
        <f>IF(H13="N/A", 0, IF(H13="",0,1))</f>
        <v>0</v>
      </c>
    </row>
    <row r="14" spans="2:34" ht="166.85" x14ac:dyDescent="0.25">
      <c r="B14" s="571"/>
      <c r="C14" s="287">
        <v>10.039999999999999</v>
      </c>
      <c r="D14" s="270" t="s">
        <v>439</v>
      </c>
      <c r="E14" s="277" t="s">
        <v>1048</v>
      </c>
      <c r="F14" s="390"/>
      <c r="G14" s="310" t="s">
        <v>903</v>
      </c>
      <c r="H14" s="378"/>
      <c r="I14" s="261">
        <f>IF(H14="No",1,IF(H14="Partial",2,IF(H14="Yes",3,0)))</f>
        <v>0</v>
      </c>
      <c r="J14" s="284" t="s">
        <v>872</v>
      </c>
      <c r="K14" s="407"/>
      <c r="L14" s="261">
        <f>IF(K14="L",1,IF(K14="M",2,IF(K14="H",3,0)))</f>
        <v>0</v>
      </c>
      <c r="M14" s="318" t="s">
        <v>844</v>
      </c>
      <c r="N14" s="407"/>
      <c r="O14" s="261">
        <f>IF(N14="L",1,IF(N14="M",2,IF(N14="H",3,0)))</f>
        <v>0</v>
      </c>
      <c r="P14" s="262" t="str">
        <f>IF((L14*O14*I14)=0," ", IF((L14*O14*I14)&lt;=3,"Low",IF((L14*O14*I14)&gt;12,"High","Medium")))</f>
        <v xml:space="preserve"> </v>
      </c>
      <c r="Q14" s="380"/>
      <c r="R14" s="380"/>
      <c r="S14" s="259" t="str">
        <f>IF(H14="Yes",3,IF(H14="No",1, IF(H14="Partial", 2, "")))</f>
        <v/>
      </c>
      <c r="T14" s="259" t="str">
        <f>IF(P14="Low",1,IF(P14="High",3, IF(P14="Medium", 2, "")))</f>
        <v/>
      </c>
      <c r="U14" s="260">
        <f>IF(H14="N/A", 0, IF(H14="",0,1))</f>
        <v>0</v>
      </c>
    </row>
    <row r="15" spans="2:34" ht="15" customHeight="1" x14ac:dyDescent="0.25">
      <c r="B15" s="119" t="s">
        <v>578</v>
      </c>
      <c r="C15" s="216"/>
      <c r="D15" s="117"/>
      <c r="E15" s="117"/>
      <c r="F15" s="391"/>
      <c r="G15" s="117"/>
      <c r="H15" s="391"/>
      <c r="I15" s="117"/>
      <c r="J15" s="117"/>
      <c r="K15" s="391"/>
      <c r="L15" s="117"/>
      <c r="M15" s="117"/>
      <c r="N15" s="391"/>
      <c r="O15" s="117"/>
      <c r="P15" s="117"/>
      <c r="Q15" s="391"/>
      <c r="R15" s="391"/>
      <c r="S15" s="123"/>
      <c r="T15" s="123"/>
      <c r="U15" s="123"/>
    </row>
    <row r="16" spans="2:34" ht="179.65" x14ac:dyDescent="0.25">
      <c r="B16" s="586" t="s">
        <v>641</v>
      </c>
      <c r="C16" s="296">
        <v>10.050000000000001</v>
      </c>
      <c r="D16" s="293" t="s">
        <v>155</v>
      </c>
      <c r="E16" s="291" t="s">
        <v>1049</v>
      </c>
      <c r="F16" s="390"/>
      <c r="G16" s="310" t="s">
        <v>807</v>
      </c>
      <c r="H16" s="378"/>
      <c r="I16" s="261">
        <f>IF(H16="No",1,IF(H16="Partial",2,IF(H16="Yes",3,0)))</f>
        <v>0</v>
      </c>
      <c r="J16" s="284" t="s">
        <v>894</v>
      </c>
      <c r="K16" s="407"/>
      <c r="L16" s="261">
        <f>IF(K16="L",1,IF(K16="M",2,IF(K16="H",3,0)))</f>
        <v>0</v>
      </c>
      <c r="M16" s="284" t="s">
        <v>899</v>
      </c>
      <c r="N16" s="407"/>
      <c r="O16" s="261">
        <f>IF(N16="L",1,IF(N16="M",2,IF(N16="H",3,0)))</f>
        <v>0</v>
      </c>
      <c r="P16" s="262" t="str">
        <f>IF((L16*O16*I16)=0," ", IF((L16*O16*I16)&lt;=3,"Low",IF((L16*O16*I16)&gt;12,"High","Medium")))</f>
        <v xml:space="preserve"> </v>
      </c>
      <c r="Q16" s="380"/>
      <c r="R16" s="380"/>
      <c r="S16" s="259" t="str">
        <f>IF(H16="Yes",3,IF(H16="No",1, IF(H16="Partial", 2, "")))</f>
        <v/>
      </c>
      <c r="T16" s="259" t="str">
        <f>IF(P16="Low",1,IF(P16="High",3, IF(P16="Medium", 2, "")))</f>
        <v/>
      </c>
      <c r="U16" s="260">
        <f>IF(H16="N/A", 0, IF(H16="",0,1))</f>
        <v>0</v>
      </c>
    </row>
    <row r="17" spans="1:27" ht="179.65" x14ac:dyDescent="0.25">
      <c r="B17" s="587"/>
      <c r="C17" s="296">
        <v>10.06</v>
      </c>
      <c r="D17" s="268" t="s">
        <v>156</v>
      </c>
      <c r="E17" s="271" t="s">
        <v>1050</v>
      </c>
      <c r="F17" s="390"/>
      <c r="G17" s="310" t="s">
        <v>895</v>
      </c>
      <c r="H17" s="378"/>
      <c r="I17" s="261">
        <f>IF(H17="No",1,IF(H17="Partial",2,IF(H17="Yes",3,0)))</f>
        <v>0</v>
      </c>
      <c r="J17" s="284" t="s">
        <v>896</v>
      </c>
      <c r="K17" s="407"/>
      <c r="L17" s="261">
        <f>IF(K17="L",1,IF(K17="M",2,IF(K17="H",3,0)))</f>
        <v>0</v>
      </c>
      <c r="M17" s="318" t="s">
        <v>898</v>
      </c>
      <c r="N17" s="407"/>
      <c r="O17" s="261">
        <f>IF(N17="L",1,IF(N17="M",2,IF(N17="H",3,0)))</f>
        <v>0</v>
      </c>
      <c r="P17" s="262" t="str">
        <f>IF((L17*O17*I17)=0," ", IF((L17*O17*I17)&lt;=3,"Low",IF((L17*O17*I17)&gt;12,"High","Medium")))</f>
        <v xml:space="preserve"> </v>
      </c>
      <c r="Q17" s="380"/>
      <c r="R17" s="380"/>
      <c r="S17" s="259" t="str">
        <f>IF(H17="Yes",3,IF(H17="No",1, IF(H17="Partial", 2, "")))</f>
        <v/>
      </c>
      <c r="T17" s="259" t="str">
        <f>IF(P17="Low",1,IF(P17="High",3, IF(P17="Medium", 2, "")))</f>
        <v/>
      </c>
      <c r="U17" s="260">
        <f>IF(H17="N/A", 0, IF(H17="",0,1))</f>
        <v>0</v>
      </c>
    </row>
    <row r="18" spans="1:27" ht="15" customHeight="1" x14ac:dyDescent="0.25">
      <c r="B18" s="119" t="s">
        <v>579</v>
      </c>
      <c r="C18" s="216"/>
      <c r="D18" s="117"/>
      <c r="E18" s="117"/>
      <c r="F18" s="391"/>
      <c r="G18" s="117"/>
      <c r="H18" s="391"/>
      <c r="I18" s="117"/>
      <c r="J18" s="117"/>
      <c r="K18" s="391"/>
      <c r="L18" s="117"/>
      <c r="M18" s="117"/>
      <c r="N18" s="391"/>
      <c r="O18" s="117"/>
      <c r="P18" s="117"/>
      <c r="Q18" s="391"/>
      <c r="R18" s="391"/>
      <c r="S18" s="123"/>
      <c r="T18" s="123"/>
      <c r="U18" s="123"/>
    </row>
    <row r="19" spans="1:27" ht="166.85" x14ac:dyDescent="0.25">
      <c r="B19" s="218" t="s">
        <v>641</v>
      </c>
      <c r="C19" s="296">
        <v>10.07</v>
      </c>
      <c r="D19" s="289" t="s">
        <v>667</v>
      </c>
      <c r="E19" s="271" t="s">
        <v>1051</v>
      </c>
      <c r="F19" s="390"/>
      <c r="G19" s="310" t="s">
        <v>904</v>
      </c>
      <c r="H19" s="378"/>
      <c r="I19" s="261">
        <f>IF(H19="No",1,IF(H19="Partial",2,IF(H19="Yes",3,0)))</f>
        <v>0</v>
      </c>
      <c r="J19" s="284" t="s">
        <v>897</v>
      </c>
      <c r="K19" s="407"/>
      <c r="L19" s="261">
        <f>IF(K19="L",1,IF(K19="M",2,IF(K19="H",3,0)))</f>
        <v>0</v>
      </c>
      <c r="M19" s="322" t="s">
        <v>900</v>
      </c>
      <c r="N19" s="407"/>
      <c r="O19" s="261">
        <f>IF(N19="L",1,IF(N19="M",2,IF(N19="H",3,0)))</f>
        <v>0</v>
      </c>
      <c r="P19" s="262" t="str">
        <f>IF((L19*O19*I19)=0," ", IF((L19*O19*I19)&lt;=3,"Low",IF((L19*O19*I19)&gt;12,"High","Medium")))</f>
        <v xml:space="preserve"> </v>
      </c>
      <c r="Q19" s="380"/>
      <c r="R19" s="380"/>
      <c r="S19" s="259" t="str">
        <f>IF(H19="Yes",3,IF(H19="No",1, IF(H19="Partial", 2, "")))</f>
        <v/>
      </c>
      <c r="T19" s="259" t="str">
        <f>IF(P19="Low",1,IF(P19="High",3, IF(P19="Medium", 2, "")))</f>
        <v/>
      </c>
      <c r="U19" s="260">
        <f>IF(H19="N/A", 0, IF(H19="",0,1))</f>
        <v>0</v>
      </c>
    </row>
    <row r="20" spans="1:27" ht="15.7" customHeight="1" thickBot="1" x14ac:dyDescent="0.3">
      <c r="A20" s="358"/>
      <c r="B20" s="358"/>
      <c r="C20" s="358"/>
      <c r="D20" s="358"/>
      <c r="E20" s="358"/>
      <c r="F20" s="358"/>
      <c r="S20" s="78">
        <f>SUM(S9:S19)</f>
        <v>0</v>
      </c>
      <c r="T20" s="78">
        <f>SUM(T9:T19)</f>
        <v>0</v>
      </c>
      <c r="U20" s="78"/>
    </row>
    <row r="21" spans="1:27" ht="15.7" hidden="1" customHeight="1" thickBot="1" x14ac:dyDescent="0.3">
      <c r="A21" s="358"/>
      <c r="B21" s="358"/>
      <c r="C21" s="358"/>
      <c r="D21" s="358"/>
      <c r="E21" s="358"/>
      <c r="F21" s="358"/>
      <c r="P21" s="39" t="s">
        <v>15</v>
      </c>
      <c r="Q21" s="39" t="s">
        <v>17</v>
      </c>
      <c r="R21" s="39" t="s">
        <v>3</v>
      </c>
    </row>
    <row r="22" spans="1:27" ht="15" hidden="1" thickBot="1" x14ac:dyDescent="0.3">
      <c r="A22" s="358"/>
      <c r="B22" s="358"/>
      <c r="C22" s="358"/>
      <c r="D22" s="358"/>
      <c r="E22" s="358"/>
      <c r="F22" s="358"/>
      <c r="P22" s="41">
        <f>SUM(U9:U19)</f>
        <v>0</v>
      </c>
      <c r="Q22" s="42" t="e">
        <f>IF(S20/P22&lt;1.5, "Low",IF(S20/P22&gt;2.41, "High", "Medium"))</f>
        <v>#DIV/0!</v>
      </c>
      <c r="R22" s="43" t="e">
        <f>IF(T20/P22&lt;1.5, "Low",IF(T20/P22&gt;2.41, "High", "Moderate"))</f>
        <v>#DIV/0!</v>
      </c>
    </row>
    <row r="23" spans="1:27" hidden="1" x14ac:dyDescent="0.25">
      <c r="A23" s="358"/>
      <c r="B23" s="358"/>
      <c r="C23" s="358"/>
      <c r="D23" s="358"/>
      <c r="E23" s="358"/>
      <c r="F23" s="358"/>
      <c r="P23" s="190"/>
      <c r="Q23" s="190"/>
    </row>
    <row r="24" spans="1:27" hidden="1" x14ac:dyDescent="0.25">
      <c r="A24" s="358"/>
      <c r="B24" s="359"/>
      <c r="C24" s="358"/>
      <c r="D24" s="358"/>
      <c r="E24" s="358"/>
      <c r="F24" s="359"/>
      <c r="G24" s="250"/>
      <c r="Q24" s="256"/>
      <c r="R24" s="256"/>
    </row>
    <row r="25" spans="1:27" hidden="1" x14ac:dyDescent="0.25">
      <c r="A25" s="358"/>
      <c r="B25" s="359"/>
      <c r="C25" s="358"/>
      <c r="D25" s="358"/>
      <c r="E25" s="358"/>
      <c r="F25" s="359"/>
      <c r="G25" s="250"/>
      <c r="P25" s="45" t="s">
        <v>19</v>
      </c>
      <c r="Q25" s="256">
        <f>COUNTIF(H9:H19, "No")</f>
        <v>0</v>
      </c>
      <c r="R25" s="256">
        <f>COUNTIF(P10:P19, "Low")</f>
        <v>0</v>
      </c>
      <c r="Z25" s="82"/>
      <c r="AA25" s="82"/>
    </row>
    <row r="26" spans="1:27" ht="15" hidden="1" thickBot="1" x14ac:dyDescent="0.3">
      <c r="A26" s="358"/>
      <c r="B26" s="359"/>
      <c r="C26" s="358"/>
      <c r="D26" s="358"/>
      <c r="E26" s="361"/>
      <c r="F26" s="359"/>
      <c r="G26" s="250"/>
      <c r="P26" s="45" t="s">
        <v>20</v>
      </c>
      <c r="Q26" s="256">
        <f>COUNTIF(H9:H19, "Partial")</f>
        <v>0</v>
      </c>
      <c r="R26" s="256">
        <f>COUNTIF(P10:P19, "Moderate")</f>
        <v>0</v>
      </c>
      <c r="Z26" s="80"/>
      <c r="AA26" s="80"/>
    </row>
    <row r="27" spans="1:27" hidden="1" x14ac:dyDescent="0.25">
      <c r="A27" s="358"/>
      <c r="G27" s="250"/>
      <c r="P27" s="45" t="s">
        <v>18</v>
      </c>
      <c r="Q27" s="256">
        <f>COUNTIF(H9:H19, "Yes")</f>
        <v>0</v>
      </c>
      <c r="R27" s="256">
        <f>COUNTIF(P10:P19, "High")</f>
        <v>0</v>
      </c>
    </row>
    <row r="28" spans="1:27" ht="15" hidden="1" customHeight="1" thickBot="1" x14ac:dyDescent="0.3">
      <c r="A28" s="358"/>
      <c r="G28" s="250"/>
      <c r="Q28" s="256"/>
      <c r="R28" s="256"/>
    </row>
    <row r="29" spans="1:27" ht="15" customHeight="1" x14ac:dyDescent="0.25">
      <c r="A29" s="358"/>
      <c r="B29" s="577" t="s">
        <v>959</v>
      </c>
      <c r="C29" s="578"/>
      <c r="D29" s="578"/>
      <c r="E29" s="578"/>
      <c r="F29" s="579"/>
      <c r="G29" s="250"/>
    </row>
    <row r="30" spans="1:27" ht="15" customHeight="1" thickBot="1" x14ac:dyDescent="0.3">
      <c r="A30" s="358"/>
      <c r="B30" s="580"/>
      <c r="C30" s="581"/>
      <c r="D30" s="581"/>
      <c r="E30" s="581"/>
      <c r="F30" s="582"/>
    </row>
    <row r="31" spans="1:27" x14ac:dyDescent="0.25">
      <c r="A31" s="358"/>
      <c r="B31" s="359"/>
      <c r="C31" s="358"/>
      <c r="D31" s="358"/>
      <c r="E31" s="358"/>
      <c r="F31" s="358"/>
    </row>
    <row r="32" spans="1:27" x14ac:dyDescent="0.25">
      <c r="A32" s="358"/>
      <c r="B32" s="359"/>
      <c r="C32" s="358"/>
      <c r="D32" s="358"/>
      <c r="E32" s="361"/>
      <c r="F32" s="361"/>
      <c r="G32" s="255"/>
      <c r="P32" s="563"/>
      <c r="Q32" s="563"/>
    </row>
    <row r="33" spans="1:17" x14ac:dyDescent="0.25">
      <c r="A33" s="358"/>
      <c r="B33" s="359"/>
      <c r="C33" s="358"/>
      <c r="D33" s="358"/>
      <c r="E33" s="361"/>
      <c r="F33" s="361"/>
      <c r="G33" s="255"/>
      <c r="P33" s="563"/>
      <c r="Q33" s="563"/>
    </row>
    <row r="34" spans="1:17" x14ac:dyDescent="0.25">
      <c r="A34" s="358"/>
      <c r="B34" s="359"/>
      <c r="C34" s="358"/>
      <c r="D34" s="358"/>
      <c r="E34" s="358"/>
      <c r="F34" s="358"/>
    </row>
    <row r="35" spans="1:17" x14ac:dyDescent="0.25">
      <c r="A35" s="358"/>
      <c r="B35" s="359"/>
      <c r="C35" s="358"/>
      <c r="D35" s="358"/>
      <c r="E35" s="358"/>
      <c r="F35" s="358"/>
    </row>
    <row r="36" spans="1:17" x14ac:dyDescent="0.25">
      <c r="A36" s="358"/>
      <c r="B36" s="359"/>
      <c r="C36" s="358"/>
      <c r="D36" s="358"/>
      <c r="E36" s="358"/>
      <c r="F36" s="358"/>
    </row>
    <row r="37" spans="1:17" x14ac:dyDescent="0.25">
      <c r="A37" s="358"/>
      <c r="B37" s="359"/>
      <c r="C37" s="358"/>
      <c r="D37" s="358"/>
      <c r="E37" s="358"/>
      <c r="F37" s="358"/>
    </row>
    <row r="38" spans="1:17" x14ac:dyDescent="0.25">
      <c r="A38" s="358"/>
      <c r="B38" s="359"/>
      <c r="C38" s="358"/>
      <c r="D38" s="358"/>
      <c r="E38" s="361"/>
      <c r="F38" s="361"/>
    </row>
    <row r="39" spans="1:17" x14ac:dyDescent="0.25">
      <c r="A39" s="358"/>
      <c r="B39" s="359"/>
      <c r="C39" s="358"/>
      <c r="D39" s="358"/>
      <c r="E39" s="361"/>
      <c r="F39" s="361"/>
    </row>
    <row r="40" spans="1:17" x14ac:dyDescent="0.25">
      <c r="A40" s="358"/>
      <c r="B40" s="359"/>
      <c r="C40" s="358"/>
      <c r="D40" s="358"/>
      <c r="E40" s="361"/>
      <c r="F40" s="361"/>
    </row>
    <row r="41" spans="1:17" x14ac:dyDescent="0.25">
      <c r="A41" s="358"/>
      <c r="B41" s="358"/>
      <c r="C41" s="358"/>
      <c r="D41" s="358"/>
      <c r="E41" s="361"/>
      <c r="F41" s="361"/>
    </row>
    <row r="42" spans="1:17" x14ac:dyDescent="0.25">
      <c r="A42" s="358"/>
      <c r="B42" s="358"/>
      <c r="C42" s="358"/>
      <c r="D42" s="358"/>
      <c r="E42" s="358"/>
      <c r="F42" s="358"/>
    </row>
    <row r="43" spans="1:17" x14ac:dyDescent="0.25">
      <c r="A43" s="358"/>
      <c r="B43" s="358"/>
      <c r="C43" s="358"/>
      <c r="D43" s="358"/>
      <c r="E43" s="361"/>
      <c r="F43" s="361"/>
      <c r="G43" s="255"/>
      <c r="P43" s="563"/>
      <c r="Q43" s="563"/>
    </row>
    <row r="44" spans="1:17" x14ac:dyDescent="0.25">
      <c r="A44" s="358"/>
      <c r="B44" s="358"/>
      <c r="C44" s="358"/>
      <c r="D44" s="358"/>
      <c r="E44" s="361"/>
      <c r="F44" s="361"/>
      <c r="G44" s="255"/>
      <c r="P44" s="563"/>
      <c r="Q44" s="563"/>
    </row>
    <row r="45" spans="1:17" x14ac:dyDescent="0.25">
      <c r="A45" s="358"/>
      <c r="B45" s="358"/>
      <c r="C45" s="358"/>
      <c r="D45" s="358"/>
      <c r="E45" s="361"/>
      <c r="F45" s="361"/>
      <c r="G45" s="255"/>
      <c r="P45" s="563"/>
      <c r="Q45" s="563"/>
    </row>
    <row r="46" spans="1:17" x14ac:dyDescent="0.25">
      <c r="A46" s="358"/>
      <c r="B46" s="358"/>
      <c r="C46" s="358"/>
      <c r="D46" s="358"/>
      <c r="E46" s="361"/>
      <c r="F46" s="361"/>
      <c r="G46" s="255"/>
      <c r="P46" s="563"/>
      <c r="Q46" s="563"/>
    </row>
    <row r="49" spans="5:17" x14ac:dyDescent="0.25">
      <c r="E49" s="56"/>
      <c r="F49" s="56"/>
      <c r="G49" s="255"/>
      <c r="P49" s="563"/>
      <c r="Q49" s="563"/>
    </row>
    <row r="50" spans="5:17" x14ac:dyDescent="0.25">
      <c r="E50" s="56"/>
      <c r="F50" s="56"/>
      <c r="G50" s="255"/>
      <c r="P50" s="563"/>
      <c r="Q50" s="563"/>
    </row>
    <row r="51" spans="5:17" x14ac:dyDescent="0.25">
      <c r="E51" s="563"/>
      <c r="F51" s="563"/>
    </row>
    <row r="52" spans="5:17" x14ac:dyDescent="0.25">
      <c r="E52" s="563"/>
      <c r="F52" s="563"/>
    </row>
    <row r="56" spans="5:17" x14ac:dyDescent="0.25">
      <c r="E56" s="585"/>
      <c r="F56" s="585"/>
      <c r="G56" s="255"/>
      <c r="P56" s="563"/>
      <c r="Q56" s="563"/>
    </row>
    <row r="57" spans="5:17" x14ac:dyDescent="0.25">
      <c r="E57" s="585"/>
      <c r="F57" s="585"/>
      <c r="G57" s="255"/>
      <c r="P57" s="563"/>
      <c r="Q57" s="563"/>
    </row>
    <row r="61" spans="5:17" x14ac:dyDescent="0.25">
      <c r="E61" s="56"/>
      <c r="F61" s="56"/>
      <c r="G61" s="255"/>
      <c r="P61" s="563"/>
      <c r="Q61" s="563"/>
    </row>
    <row r="62" spans="5:17" x14ac:dyDescent="0.25">
      <c r="E62" s="56"/>
      <c r="F62" s="56"/>
      <c r="G62" s="255"/>
      <c r="P62" s="563"/>
      <c r="Q62" s="563"/>
    </row>
    <row r="63" spans="5:17" x14ac:dyDescent="0.25">
      <c r="E63" s="563"/>
      <c r="F63" s="563"/>
    </row>
    <row r="64" spans="5:17" x14ac:dyDescent="0.25">
      <c r="E64" s="563"/>
      <c r="F64" s="563"/>
    </row>
    <row r="67" spans="5:17" x14ac:dyDescent="0.25">
      <c r="E67" s="563"/>
      <c r="F67" s="563"/>
    </row>
    <row r="68" spans="5:17" x14ac:dyDescent="0.25">
      <c r="E68" s="585"/>
      <c r="F68" s="585"/>
      <c r="G68" s="255"/>
      <c r="P68" s="563"/>
      <c r="Q68" s="563"/>
    </row>
    <row r="69" spans="5:17" x14ac:dyDescent="0.25">
      <c r="E69" s="56"/>
      <c r="F69" s="56"/>
      <c r="G69" s="255"/>
      <c r="P69" s="563"/>
      <c r="Q69" s="563"/>
    </row>
    <row r="72" spans="5:17" x14ac:dyDescent="0.25">
      <c r="E72" s="56"/>
      <c r="F72" s="56"/>
      <c r="G72" s="255"/>
      <c r="P72" s="563"/>
      <c r="Q72" s="563"/>
    </row>
    <row r="73" spans="5:17" x14ac:dyDescent="0.25">
      <c r="E73" s="56"/>
      <c r="F73" s="56"/>
      <c r="G73" s="255"/>
      <c r="P73" s="563"/>
      <c r="Q73" s="563"/>
    </row>
  </sheetData>
  <sheetProtection password="A41C" sheet="1" objects="1" scenarios="1"/>
  <customSheetViews>
    <customSheetView guid="{4D29B127-89DB-4203-8E0C-63913F980539}" scale="75" showPageBreaks="1" showGridLines="0" printArea="1" hiddenRows="1" hiddenColumns="1" topLeftCell="A3">
      <selection activeCell="A3" sqref="A3"/>
      <colBreaks count="1" manualBreakCount="1">
        <brk id="12" max="19" man="1"/>
      </colBreaks>
      <pageMargins left="0.75" right="0.75" top="1" bottom="1" header="0.5" footer="0.5"/>
      <pageSetup paperSize="5" scale="35" pageOrder="overThenDown" orientation="landscape" r:id="rId1"/>
      <headerFooter alignWithMargins="0">
        <oddHeader>&amp;CTO1-D035_Risk Assessment Framework</oddHeader>
        <oddFooter>&amp;L&amp;A
05/24/2011 &amp;C&amp;P of &amp;N&amp;R&amp;G</oddFooter>
      </headerFooter>
    </customSheetView>
  </customSheetViews>
  <mergeCells count="30">
    <mergeCell ref="B12:B14"/>
    <mergeCell ref="B16:B17"/>
    <mergeCell ref="P72:P73"/>
    <mergeCell ref="P68:P69"/>
    <mergeCell ref="Q56:Q57"/>
    <mergeCell ref="Q45:Q46"/>
    <mergeCell ref="P61:P62"/>
    <mergeCell ref="P56:P57"/>
    <mergeCell ref="Q72:Q73"/>
    <mergeCell ref="Q61:Q62"/>
    <mergeCell ref="Q68:Q69"/>
    <mergeCell ref="Q49:Q50"/>
    <mergeCell ref="P49:P50"/>
    <mergeCell ref="P45:P46"/>
    <mergeCell ref="B2:G2"/>
    <mergeCell ref="B29:F30"/>
    <mergeCell ref="F51:F52"/>
    <mergeCell ref="E51:E52"/>
    <mergeCell ref="E67:E68"/>
    <mergeCell ref="F67:F68"/>
    <mergeCell ref="F63:F64"/>
    <mergeCell ref="E63:E64"/>
    <mergeCell ref="E56:E57"/>
    <mergeCell ref="F56:F57"/>
    <mergeCell ref="B4:U4"/>
    <mergeCell ref="B6:U6"/>
    <mergeCell ref="P43:P44"/>
    <mergeCell ref="Q43:Q44"/>
    <mergeCell ref="P32:P33"/>
    <mergeCell ref="Q32:Q33"/>
  </mergeCells>
  <conditionalFormatting sqref="Z26:AA26">
    <cfRule type="containsText" dxfId="506" priority="371" stopIfTrue="1" operator="containsText" text="Moderate">
      <formula>NOT(ISERROR(SEARCH("Moderate",Z26)))</formula>
    </cfRule>
    <cfRule type="containsErrors" dxfId="505" priority="378">
      <formula>ISERROR(Z26)</formula>
    </cfRule>
    <cfRule type="containsText" dxfId="504" priority="379" operator="containsText" text="Low">
      <formula>NOT(ISERROR(SEARCH("Low",Z26)))</formula>
    </cfRule>
    <cfRule type="containsText" dxfId="503" priority="380" operator="containsText" text="Medium">
      <formula>NOT(ISERROR(SEARCH("Medium",Z26)))</formula>
    </cfRule>
    <cfRule type="containsText" dxfId="502" priority="381" operator="containsText" text="High">
      <formula>NOT(ISERROR(SEARCH("High",Z26)))</formula>
    </cfRule>
  </conditionalFormatting>
  <conditionalFormatting sqref="Z26:AA26">
    <cfRule type="colorScale" priority="377">
      <colorScale>
        <cfvo type="num" val="1"/>
        <cfvo type="percent" val="50"/>
        <cfvo type="num" val="3"/>
        <color rgb="FF00B050"/>
        <color rgb="FFFFFF00"/>
        <color rgb="FFFF0000"/>
      </colorScale>
    </cfRule>
  </conditionalFormatting>
  <conditionalFormatting sqref="Z26:AA26">
    <cfRule type="colorScale" priority="376">
      <colorScale>
        <cfvo type="num" val="1"/>
        <cfvo type="percent" val="50"/>
        <cfvo type="num" val="3"/>
        <color rgb="FF00B050"/>
        <color rgb="FFFFFF00"/>
        <color rgb="FFFF0000"/>
      </colorScale>
    </cfRule>
  </conditionalFormatting>
  <conditionalFormatting sqref="Z26:AA26">
    <cfRule type="colorScale" priority="375">
      <colorScale>
        <cfvo type="num" val="1"/>
        <cfvo type="percent" val="50"/>
        <cfvo type="num" val="3"/>
        <color rgb="FF00B050"/>
        <color rgb="FFFFFF00"/>
        <color rgb="FFFF0000"/>
      </colorScale>
    </cfRule>
  </conditionalFormatting>
  <conditionalFormatting sqref="Z26:AA26">
    <cfRule type="colorScale" priority="374">
      <colorScale>
        <cfvo type="num" val="0"/>
        <cfvo type="percent" val="50"/>
        <cfvo type="num" val="3"/>
        <color rgb="FF00B050"/>
        <color rgb="FFFFFF00"/>
        <color rgb="FFFF0000"/>
      </colorScale>
    </cfRule>
  </conditionalFormatting>
  <conditionalFormatting sqref="Z26:AA26">
    <cfRule type="colorScale" priority="373">
      <colorScale>
        <cfvo type="num" val="1"/>
        <cfvo type="percent" val="50"/>
        <cfvo type="num" val="3"/>
        <color rgb="FF00B050"/>
        <color rgb="FFFFFF00"/>
        <color rgb="FFFF0000"/>
      </colorScale>
    </cfRule>
  </conditionalFormatting>
  <conditionalFormatting sqref="Z26:AA26">
    <cfRule type="colorScale" priority="372">
      <colorScale>
        <cfvo type="num" val="0"/>
        <cfvo type="percent" val="50"/>
        <cfvo type="num" val="3"/>
        <color rgb="FF00B050"/>
        <color rgb="FFFFFF00"/>
        <color rgb="FFFF0000"/>
      </colorScale>
    </cfRule>
  </conditionalFormatting>
  <conditionalFormatting sqref="Q22">
    <cfRule type="containsErrors" dxfId="501" priority="326">
      <formula>ISERROR(Q22)</formula>
    </cfRule>
    <cfRule type="containsText" dxfId="500" priority="327" operator="containsText" text="Low">
      <formula>NOT(ISERROR(SEARCH("Low",Q22)))</formula>
    </cfRule>
    <cfRule type="containsText" dxfId="499" priority="328" operator="containsText" text="Medium">
      <formula>NOT(ISERROR(SEARCH("Medium",Q22)))</formula>
    </cfRule>
    <cfRule type="containsText" dxfId="498" priority="329" operator="containsText" text="High">
      <formula>NOT(ISERROR(SEARCH("High",Q22)))</formula>
    </cfRule>
  </conditionalFormatting>
  <conditionalFormatting sqref="Q22">
    <cfRule type="colorScale" priority="325">
      <colorScale>
        <cfvo type="num" val="1"/>
        <cfvo type="percent" val="50"/>
        <cfvo type="num" val="3"/>
        <color rgb="FF00B050"/>
        <color rgb="FFFFFF00"/>
        <color rgb="FFFF0000"/>
      </colorScale>
    </cfRule>
  </conditionalFormatting>
  <conditionalFormatting sqref="Q22">
    <cfRule type="colorScale" priority="324">
      <colorScale>
        <cfvo type="num" val="1"/>
        <cfvo type="percent" val="50"/>
        <cfvo type="num" val="3"/>
        <color rgb="FF00B050"/>
        <color rgb="FFFFFF00"/>
        <color rgb="FFFF0000"/>
      </colorScale>
    </cfRule>
  </conditionalFormatting>
  <conditionalFormatting sqref="Q22">
    <cfRule type="colorScale" priority="323">
      <colorScale>
        <cfvo type="num" val="1"/>
        <cfvo type="percent" val="50"/>
        <cfvo type="num" val="3"/>
        <color rgb="FF00B050"/>
        <color rgb="FFFFFF00"/>
        <color rgb="FFFF0000"/>
      </colorScale>
    </cfRule>
  </conditionalFormatting>
  <conditionalFormatting sqref="Q22">
    <cfRule type="colorScale" priority="322">
      <colorScale>
        <cfvo type="num" val="1"/>
        <cfvo type="percent" val="50"/>
        <cfvo type="num" val="3"/>
        <color rgb="FF00B050"/>
        <color rgb="FFFFFF00"/>
        <color rgb="FFFF0000"/>
      </colorScale>
    </cfRule>
  </conditionalFormatting>
  <conditionalFormatting sqref="R22">
    <cfRule type="containsText" dxfId="497" priority="311" stopIfTrue="1" operator="containsText" text="Moderate">
      <formula>NOT(ISERROR(SEARCH("Moderate",R22)))</formula>
    </cfRule>
    <cfRule type="containsErrors" dxfId="496" priority="318">
      <formula>ISERROR(R22)</formula>
    </cfRule>
    <cfRule type="containsText" dxfId="495" priority="319" operator="containsText" text="Low">
      <formula>NOT(ISERROR(SEARCH("Low",R22)))</formula>
    </cfRule>
    <cfRule type="containsText" dxfId="494" priority="320" operator="containsText" text="Medium">
      <formula>NOT(ISERROR(SEARCH("Medium",R22)))</formula>
    </cfRule>
    <cfRule type="containsText" dxfId="493" priority="321" operator="containsText" text="High">
      <formula>NOT(ISERROR(SEARCH("High",R22)))</formula>
    </cfRule>
  </conditionalFormatting>
  <conditionalFormatting sqref="R22">
    <cfRule type="colorScale" priority="317">
      <colorScale>
        <cfvo type="num" val="1"/>
        <cfvo type="percent" val="50"/>
        <cfvo type="num" val="3"/>
        <color rgb="FF00B050"/>
        <color rgb="FFFFFF00"/>
        <color rgb="FFFF0000"/>
      </colorScale>
    </cfRule>
  </conditionalFormatting>
  <conditionalFormatting sqref="R22">
    <cfRule type="colorScale" priority="316">
      <colorScale>
        <cfvo type="num" val="1"/>
        <cfvo type="percent" val="50"/>
        <cfvo type="num" val="3"/>
        <color rgb="FF00B050"/>
        <color rgb="FFFFFF00"/>
        <color rgb="FFFF0000"/>
      </colorScale>
    </cfRule>
  </conditionalFormatting>
  <conditionalFormatting sqref="R22">
    <cfRule type="colorScale" priority="315">
      <colorScale>
        <cfvo type="num" val="1"/>
        <cfvo type="percent" val="50"/>
        <cfvo type="num" val="3"/>
        <color rgb="FF00B050"/>
        <color rgb="FFFFFF00"/>
        <color rgb="FFFF0000"/>
      </colorScale>
    </cfRule>
  </conditionalFormatting>
  <conditionalFormatting sqref="R22">
    <cfRule type="colorScale" priority="314">
      <colorScale>
        <cfvo type="num" val="0"/>
        <cfvo type="percent" val="50"/>
        <cfvo type="num" val="3"/>
        <color rgb="FF00B050"/>
        <color rgb="FFFFFF00"/>
        <color rgb="FFFF0000"/>
      </colorScale>
    </cfRule>
  </conditionalFormatting>
  <conditionalFormatting sqref="R22">
    <cfRule type="colorScale" priority="313">
      <colorScale>
        <cfvo type="num" val="1"/>
        <cfvo type="percent" val="50"/>
        <cfvo type="num" val="3"/>
        <color rgb="FF00B050"/>
        <color rgb="FFFFFF00"/>
        <color rgb="FFFF0000"/>
      </colorScale>
    </cfRule>
  </conditionalFormatting>
  <conditionalFormatting sqref="R22">
    <cfRule type="colorScale" priority="312">
      <colorScale>
        <cfvo type="num" val="0"/>
        <cfvo type="percent" val="50"/>
        <cfvo type="num" val="3"/>
        <color rgb="FF00B050"/>
        <color rgb="FFFFFF00"/>
        <color rgb="FFFF0000"/>
      </colorScale>
    </cfRule>
  </conditionalFormatting>
  <conditionalFormatting sqref="H10">
    <cfRule type="containsText" dxfId="492" priority="219" operator="containsText" text="N/A">
      <formula>NOT(ISERROR(SEARCH("N/A",H10)))</formula>
    </cfRule>
    <cfRule type="containsText" dxfId="491" priority="220" operator="containsText" text="No">
      <formula>NOT(ISERROR(SEARCH("No",H10)))</formula>
    </cfRule>
    <cfRule type="containsText" dxfId="490" priority="221" operator="containsText" text="Partial">
      <formula>NOT(ISERROR(SEARCH("Partial",H10)))</formula>
    </cfRule>
    <cfRule type="containsText" dxfId="489" priority="222" operator="containsText" text="Yes">
      <formula>NOT(ISERROR(SEARCH("Yes",H10)))</formula>
    </cfRule>
  </conditionalFormatting>
  <conditionalFormatting sqref="H12">
    <cfRule type="containsText" dxfId="488" priority="203" operator="containsText" text="N/A">
      <formula>NOT(ISERROR(SEARCH("N/A",H12)))</formula>
    </cfRule>
    <cfRule type="containsText" dxfId="487" priority="204" operator="containsText" text="No">
      <formula>NOT(ISERROR(SEARCH("No",H12)))</formula>
    </cfRule>
    <cfRule type="containsText" dxfId="486" priority="205" operator="containsText" text="Partial">
      <formula>NOT(ISERROR(SEARCH("Partial",H12)))</formula>
    </cfRule>
    <cfRule type="containsText" dxfId="485" priority="206" operator="containsText" text="Yes">
      <formula>NOT(ISERROR(SEARCH("Yes",H12)))</formula>
    </cfRule>
  </conditionalFormatting>
  <conditionalFormatting sqref="H13">
    <cfRule type="containsText" dxfId="484" priority="187" operator="containsText" text="N/A">
      <formula>NOT(ISERROR(SEARCH("N/A",H13)))</formula>
    </cfRule>
    <cfRule type="containsText" dxfId="483" priority="188" operator="containsText" text="No">
      <formula>NOT(ISERROR(SEARCH("No",H13)))</formula>
    </cfRule>
    <cfRule type="containsText" dxfId="482" priority="189" operator="containsText" text="Partial">
      <formula>NOT(ISERROR(SEARCH("Partial",H13)))</formula>
    </cfRule>
    <cfRule type="containsText" dxfId="481" priority="190" operator="containsText" text="Yes">
      <formula>NOT(ISERROR(SEARCH("Yes",H13)))</formula>
    </cfRule>
  </conditionalFormatting>
  <conditionalFormatting sqref="H14">
    <cfRule type="containsText" dxfId="480" priority="171" operator="containsText" text="N/A">
      <formula>NOT(ISERROR(SEARCH("N/A",H14)))</formula>
    </cfRule>
    <cfRule type="containsText" dxfId="479" priority="172" operator="containsText" text="No">
      <formula>NOT(ISERROR(SEARCH("No",H14)))</formula>
    </cfRule>
    <cfRule type="containsText" dxfId="478" priority="173" operator="containsText" text="Partial">
      <formula>NOT(ISERROR(SEARCH("Partial",H14)))</formula>
    </cfRule>
    <cfRule type="containsText" dxfId="477" priority="174" operator="containsText" text="Yes">
      <formula>NOT(ISERROR(SEARCH("Yes",H14)))</formula>
    </cfRule>
  </conditionalFormatting>
  <conditionalFormatting sqref="H17">
    <cfRule type="containsText" dxfId="476" priority="155" operator="containsText" text="N/A">
      <formula>NOT(ISERROR(SEARCH("N/A",H17)))</formula>
    </cfRule>
    <cfRule type="containsText" dxfId="475" priority="156" operator="containsText" text="No">
      <formula>NOT(ISERROR(SEARCH("No",H17)))</formula>
    </cfRule>
    <cfRule type="containsText" dxfId="474" priority="157" operator="containsText" text="Partial">
      <formula>NOT(ISERROR(SEARCH("Partial",H17)))</formula>
    </cfRule>
    <cfRule type="containsText" dxfId="473" priority="158" operator="containsText" text="Yes">
      <formula>NOT(ISERROR(SEARCH("Yes",H17)))</formula>
    </cfRule>
  </conditionalFormatting>
  <conditionalFormatting sqref="H19">
    <cfRule type="containsText" dxfId="472" priority="147" operator="containsText" text="N/A">
      <formula>NOT(ISERROR(SEARCH("N/A",H19)))</formula>
    </cfRule>
    <cfRule type="containsText" dxfId="471" priority="148" operator="containsText" text="No">
      <formula>NOT(ISERROR(SEARCH("No",H19)))</formula>
    </cfRule>
    <cfRule type="containsText" dxfId="470" priority="149" operator="containsText" text="Partial">
      <formula>NOT(ISERROR(SEARCH("Partial",H19)))</formula>
    </cfRule>
    <cfRule type="containsText" dxfId="469" priority="150" operator="containsText" text="Yes">
      <formula>NOT(ISERROR(SEARCH("Yes",H19)))</formula>
    </cfRule>
  </conditionalFormatting>
  <conditionalFormatting sqref="P19 P16:P17 P10 P12:P14">
    <cfRule type="containsText" dxfId="468" priority="51" operator="containsText" text="N/A">
      <formula>NOT(ISERROR(SEARCH("N/A",P10)))</formula>
    </cfRule>
    <cfRule type="containsText" dxfId="467" priority="52" operator="containsText" text="High">
      <formula>NOT(ISERROR(SEARCH("High",P10)))</formula>
    </cfRule>
    <cfRule type="containsText" dxfId="466" priority="53" operator="containsText" text="Medium">
      <formula>NOT(ISERROR(SEARCH("Medium",P10)))</formula>
    </cfRule>
    <cfRule type="containsText" dxfId="465" priority="54" operator="containsText" text="Low">
      <formula>NOT(ISERROR(SEARCH("Low",P10)))</formula>
    </cfRule>
  </conditionalFormatting>
  <conditionalFormatting sqref="P19 P16:P17 P10">
    <cfRule type="containsText" dxfId="464" priority="47" operator="containsText" text="N/A">
      <formula>NOT(ISERROR(SEARCH("N/A",P10)))</formula>
    </cfRule>
    <cfRule type="containsText" dxfId="463" priority="48" operator="containsText" text="High">
      <formula>NOT(ISERROR(SEARCH("High",P10)))</formula>
    </cfRule>
    <cfRule type="containsText" dxfId="462" priority="49" operator="containsText" text="Medium">
      <formula>NOT(ISERROR(SEARCH("Medium",P10)))</formula>
    </cfRule>
    <cfRule type="containsText" dxfId="461" priority="50" operator="containsText" text="Low">
      <formula>NOT(ISERROR(SEARCH("Low",P10)))</formula>
    </cfRule>
  </conditionalFormatting>
  <conditionalFormatting sqref="H16">
    <cfRule type="containsText" dxfId="460" priority="43" operator="containsText" text="N/A">
      <formula>NOT(ISERROR(SEARCH("N/A",H16)))</formula>
    </cfRule>
    <cfRule type="containsText" dxfId="459" priority="44" operator="containsText" text="No">
      <formula>NOT(ISERROR(SEARCH("No",H16)))</formula>
    </cfRule>
    <cfRule type="containsText" dxfId="458" priority="45" operator="containsText" text="Partial">
      <formula>NOT(ISERROR(SEARCH("Partial",H16)))</formula>
    </cfRule>
    <cfRule type="containsText" dxfId="457" priority="46" operator="containsText" text="Yes">
      <formula>NOT(ISERROR(SEARCH("Yes",H16)))</formula>
    </cfRule>
  </conditionalFormatting>
  <conditionalFormatting sqref="K9:K10">
    <cfRule type="containsText" dxfId="456" priority="40" operator="containsText" text="H">
      <formula>NOT(ISERROR(SEARCH("H",K9)))</formula>
    </cfRule>
    <cfRule type="containsText" dxfId="455" priority="41" operator="containsText" text="M">
      <formula>NOT(ISERROR(SEARCH("M",K9)))</formula>
    </cfRule>
    <cfRule type="containsText" dxfId="454" priority="42" operator="containsText" text="L">
      <formula>NOT(ISERROR(SEARCH("L",K9)))</formula>
    </cfRule>
  </conditionalFormatting>
  <conditionalFormatting sqref="N9:N10">
    <cfRule type="containsText" dxfId="453" priority="37" operator="containsText" text="H">
      <formula>NOT(ISERROR(SEARCH("H",N9)))</formula>
    </cfRule>
    <cfRule type="containsText" dxfId="452" priority="38" operator="containsText" text="M">
      <formula>NOT(ISERROR(SEARCH("M",N9)))</formula>
    </cfRule>
    <cfRule type="containsText" dxfId="451" priority="39" operator="containsText" text="L">
      <formula>NOT(ISERROR(SEARCH("L",N9)))</formula>
    </cfRule>
  </conditionalFormatting>
  <conditionalFormatting sqref="N12">
    <cfRule type="containsText" dxfId="450" priority="34" operator="containsText" text="H">
      <formula>NOT(ISERROR(SEARCH("H",N12)))</formula>
    </cfRule>
    <cfRule type="containsText" dxfId="449" priority="35" operator="containsText" text="M">
      <formula>NOT(ISERROR(SEARCH("M",N12)))</formula>
    </cfRule>
    <cfRule type="containsText" dxfId="448" priority="36" operator="containsText" text="L">
      <formula>NOT(ISERROR(SEARCH("L",N12)))</formula>
    </cfRule>
  </conditionalFormatting>
  <conditionalFormatting sqref="N13">
    <cfRule type="containsText" dxfId="447" priority="31" operator="containsText" text="H">
      <formula>NOT(ISERROR(SEARCH("H",N13)))</formula>
    </cfRule>
    <cfRule type="containsText" dxfId="446" priority="32" operator="containsText" text="M">
      <formula>NOT(ISERROR(SEARCH("M",N13)))</formula>
    </cfRule>
    <cfRule type="containsText" dxfId="445" priority="33" operator="containsText" text="L">
      <formula>NOT(ISERROR(SEARCH("L",N13)))</formula>
    </cfRule>
  </conditionalFormatting>
  <conditionalFormatting sqref="N14">
    <cfRule type="containsText" dxfId="444" priority="28" operator="containsText" text="H">
      <formula>NOT(ISERROR(SEARCH("H",N14)))</formula>
    </cfRule>
    <cfRule type="containsText" dxfId="443" priority="29" operator="containsText" text="M">
      <formula>NOT(ISERROR(SEARCH("M",N14)))</formula>
    </cfRule>
    <cfRule type="containsText" dxfId="442" priority="30" operator="containsText" text="L">
      <formula>NOT(ISERROR(SEARCH("L",N14)))</formula>
    </cfRule>
  </conditionalFormatting>
  <conditionalFormatting sqref="N16">
    <cfRule type="containsText" dxfId="441" priority="25" operator="containsText" text="H">
      <formula>NOT(ISERROR(SEARCH("H",N16)))</formula>
    </cfRule>
    <cfRule type="containsText" dxfId="440" priority="26" operator="containsText" text="M">
      <formula>NOT(ISERROR(SEARCH("M",N16)))</formula>
    </cfRule>
    <cfRule type="containsText" dxfId="439" priority="27" operator="containsText" text="L">
      <formula>NOT(ISERROR(SEARCH("L",N16)))</formula>
    </cfRule>
  </conditionalFormatting>
  <conditionalFormatting sqref="N17">
    <cfRule type="containsText" dxfId="438" priority="22" operator="containsText" text="H">
      <formula>NOT(ISERROR(SEARCH("H",N17)))</formula>
    </cfRule>
    <cfRule type="containsText" dxfId="437" priority="23" operator="containsText" text="M">
      <formula>NOT(ISERROR(SEARCH("M",N17)))</formula>
    </cfRule>
    <cfRule type="containsText" dxfId="436" priority="24" operator="containsText" text="L">
      <formula>NOT(ISERROR(SEARCH("L",N17)))</formula>
    </cfRule>
  </conditionalFormatting>
  <conditionalFormatting sqref="N19">
    <cfRule type="containsText" dxfId="435" priority="19" operator="containsText" text="H">
      <formula>NOT(ISERROR(SEARCH("H",N19)))</formula>
    </cfRule>
    <cfRule type="containsText" dxfId="434" priority="20" operator="containsText" text="M">
      <formula>NOT(ISERROR(SEARCH("M",N19)))</formula>
    </cfRule>
    <cfRule type="containsText" dxfId="433" priority="21" operator="containsText" text="L">
      <formula>NOT(ISERROR(SEARCH("L",N19)))</formula>
    </cfRule>
  </conditionalFormatting>
  <conditionalFormatting sqref="K12">
    <cfRule type="containsText" dxfId="432" priority="16" operator="containsText" text="H">
      <formula>NOT(ISERROR(SEARCH("H",K12)))</formula>
    </cfRule>
    <cfRule type="containsText" dxfId="431" priority="17" operator="containsText" text="M">
      <formula>NOT(ISERROR(SEARCH("M",K12)))</formula>
    </cfRule>
    <cfRule type="containsText" dxfId="430" priority="18" operator="containsText" text="L">
      <formula>NOT(ISERROR(SEARCH("L",K12)))</formula>
    </cfRule>
  </conditionalFormatting>
  <conditionalFormatting sqref="K13">
    <cfRule type="containsText" dxfId="429" priority="13" operator="containsText" text="H">
      <formula>NOT(ISERROR(SEARCH("H",K13)))</formula>
    </cfRule>
    <cfRule type="containsText" dxfId="428" priority="14" operator="containsText" text="M">
      <formula>NOT(ISERROR(SEARCH("M",K13)))</formula>
    </cfRule>
    <cfRule type="containsText" dxfId="427" priority="15" operator="containsText" text="L">
      <formula>NOT(ISERROR(SEARCH("L",K13)))</formula>
    </cfRule>
  </conditionalFormatting>
  <conditionalFormatting sqref="K14">
    <cfRule type="containsText" dxfId="426" priority="10" operator="containsText" text="H">
      <formula>NOT(ISERROR(SEARCH("H",K14)))</formula>
    </cfRule>
    <cfRule type="containsText" dxfId="425" priority="11" operator="containsText" text="M">
      <formula>NOT(ISERROR(SEARCH("M",K14)))</formula>
    </cfRule>
    <cfRule type="containsText" dxfId="424" priority="12" operator="containsText" text="L">
      <formula>NOT(ISERROR(SEARCH("L",K14)))</formula>
    </cfRule>
  </conditionalFormatting>
  <conditionalFormatting sqref="K16">
    <cfRule type="containsText" dxfId="423" priority="7" operator="containsText" text="H">
      <formula>NOT(ISERROR(SEARCH("H",K16)))</formula>
    </cfRule>
    <cfRule type="containsText" dxfId="422" priority="8" operator="containsText" text="M">
      <formula>NOT(ISERROR(SEARCH("M",K16)))</formula>
    </cfRule>
    <cfRule type="containsText" dxfId="421" priority="9" operator="containsText" text="L">
      <formula>NOT(ISERROR(SEARCH("L",K16)))</formula>
    </cfRule>
  </conditionalFormatting>
  <conditionalFormatting sqref="K17">
    <cfRule type="containsText" dxfId="420" priority="4" operator="containsText" text="H">
      <formula>NOT(ISERROR(SEARCH("H",K17)))</formula>
    </cfRule>
    <cfRule type="containsText" dxfId="419" priority="5" operator="containsText" text="M">
      <formula>NOT(ISERROR(SEARCH("M",K17)))</formula>
    </cfRule>
    <cfRule type="containsText" dxfId="418" priority="6" operator="containsText" text="L">
      <formula>NOT(ISERROR(SEARCH("L",K17)))</formula>
    </cfRule>
  </conditionalFormatting>
  <conditionalFormatting sqref="K19">
    <cfRule type="containsText" dxfId="417" priority="1" operator="containsText" text="H">
      <formula>NOT(ISERROR(SEARCH("H",K19)))</formula>
    </cfRule>
    <cfRule type="containsText" dxfId="416" priority="2" operator="containsText" text="M">
      <formula>NOT(ISERROR(SEARCH("M",K19)))</formula>
    </cfRule>
    <cfRule type="containsText" dxfId="415" priority="3" operator="containsText" text="L">
      <formula>NOT(ISERROR(SEARCH("L",K19)))</formula>
    </cfRule>
  </conditionalFormatting>
  <dataValidations count="2">
    <dataValidation type="list" allowBlank="1" showInputMessage="1" showErrorMessage="1" sqref="H16:H17 H10 H19 H12:H14">
      <formula1>$AE$7:$AH$7</formula1>
    </dataValidation>
    <dataValidation type="list" allowBlank="1" showInputMessage="1" showErrorMessage="1" sqref="K12:K14 N19 K9:K10 N12:N14 K16:K17 N16:N17 N10 K19">
      <formula1>"L, M, H"</formula1>
    </dataValidation>
  </dataValidations>
  <pageMargins left="0.75" right="0.75" top="1" bottom="1" header="0.5" footer="0.5"/>
  <pageSetup paperSize="5" scale="35" pageOrder="overThenDown" orientation="landscape" r:id="rId2"/>
  <headerFooter alignWithMargins="0">
    <oddHeader>&amp;CTO1-D035_Risk Assessment Framework</oddHeader>
    <oddFooter>&amp;L&amp;A
05/24/2011 &amp;C&amp;P of &amp;N&amp;R&amp;G</oddFooter>
  </headerFooter>
  <colBreaks count="1" manualBreakCount="1">
    <brk id="22" min="5" max="24" man="1"/>
  </colBreaks>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2:AH118"/>
  <sheetViews>
    <sheetView showGridLines="0" topLeftCell="H1" zoomScale="70" zoomScaleNormal="70" zoomScaleSheetLayoutView="20" workbookViewId="0">
      <pane ySplit="9" topLeftCell="A10" activePane="bottomLeft" state="frozen"/>
      <selection pane="bottomLeft" activeCell="H10" sqref="H10"/>
    </sheetView>
  </sheetViews>
  <sheetFormatPr defaultColWidth="9.140625" defaultRowHeight="14.3" x14ac:dyDescent="0.25"/>
  <cols>
    <col min="1" max="1" width="2.85546875" style="81" customWidth="1"/>
    <col min="2" max="2" width="15.7109375" style="30" customWidth="1"/>
    <col min="3" max="3" width="5.7109375" style="190" customWidth="1"/>
    <col min="4" max="6" width="60.7109375" style="30" customWidth="1"/>
    <col min="7" max="7" width="60.7109375" style="249" customWidth="1"/>
    <col min="8" max="8" width="20.7109375" style="30" customWidth="1"/>
    <col min="9" max="9" width="20.7109375" style="249" hidden="1" customWidth="1"/>
    <col min="10" max="10" width="60.7109375" style="249" customWidth="1"/>
    <col min="11" max="11" width="20.7109375" style="235" customWidth="1"/>
    <col min="12" max="12" width="20.7109375" style="235" hidden="1" customWidth="1"/>
    <col min="13" max="13" width="60.7109375" style="249" customWidth="1"/>
    <col min="14" max="14" width="20.7109375" style="235" customWidth="1"/>
    <col min="15" max="15" width="20.7109375" style="235" hidden="1" customWidth="1"/>
    <col min="16" max="16" width="25.7109375" style="30" customWidth="1"/>
    <col min="17" max="18" width="65.7109375" style="30" customWidth="1"/>
    <col min="19" max="21" width="15.7109375" style="54" hidden="1" customWidth="1"/>
    <col min="22" max="22" width="2.140625" style="30" customWidth="1"/>
    <col min="23" max="23" width="54.28515625" style="30" customWidth="1"/>
    <col min="24" max="27" width="21.140625" style="30" customWidth="1"/>
    <col min="28" max="28" width="12.5703125" style="30" customWidth="1"/>
    <col min="29" max="29" width="22.42578125" style="30" customWidth="1"/>
    <col min="30" max="30" width="27.140625" style="30" customWidth="1"/>
    <col min="31" max="32" width="23.42578125" style="30" hidden="1" customWidth="1"/>
    <col min="33" max="33" width="30.42578125" style="30" hidden="1" customWidth="1"/>
    <col min="34" max="34" width="91" style="49" hidden="1" customWidth="1"/>
    <col min="35" max="35" width="45" style="30" customWidth="1"/>
    <col min="36" max="16384" width="9.140625" style="30"/>
  </cols>
  <sheetData>
    <row r="2" spans="1:34" s="358" customFormat="1" x14ac:dyDescent="0.25">
      <c r="A2" s="81"/>
      <c r="B2" s="562" t="str">
        <f>'HR Sec'!B2:G2</f>
        <v>FOR THE STATE OF SOUTH CAROLINA INTERNAL USE ONLY (VERSION 1.0)</v>
      </c>
      <c r="C2" s="562"/>
      <c r="D2" s="562"/>
      <c r="E2" s="562"/>
      <c r="F2" s="562"/>
      <c r="G2" s="562"/>
      <c r="S2" s="362"/>
      <c r="T2" s="362"/>
      <c r="U2" s="362"/>
      <c r="AH2" s="359"/>
    </row>
    <row r="3" spans="1:34" s="358" customFormat="1" x14ac:dyDescent="0.25">
      <c r="A3" s="81"/>
      <c r="S3" s="362"/>
      <c r="T3" s="362"/>
      <c r="U3" s="362"/>
      <c r="AH3" s="359"/>
    </row>
    <row r="4" spans="1:34" ht="45.1" customHeight="1" x14ac:dyDescent="0.25">
      <c r="B4" s="444" t="str">
        <f>Reference!B4</f>
        <v>State of South Carolina
Information Security Enterprise Risk Assessment Framework: Self-Assessment Tool</v>
      </c>
      <c r="C4" s="444"/>
      <c r="D4" s="444"/>
      <c r="E4" s="444"/>
      <c r="F4" s="444"/>
      <c r="G4" s="444"/>
      <c r="H4" s="444"/>
      <c r="I4" s="444"/>
      <c r="J4" s="444"/>
      <c r="K4" s="444"/>
      <c r="L4" s="444"/>
      <c r="M4" s="444"/>
      <c r="N4" s="444"/>
      <c r="O4" s="444"/>
      <c r="P4" s="444"/>
      <c r="Q4" s="444"/>
      <c r="R4" s="444"/>
      <c r="S4" s="444"/>
      <c r="T4" s="444"/>
      <c r="U4" s="444"/>
    </row>
    <row r="5" spans="1:34" x14ac:dyDescent="0.25">
      <c r="B5" s="2"/>
      <c r="C5" s="2"/>
      <c r="D5" s="2"/>
      <c r="E5" s="15"/>
      <c r="F5" s="2"/>
      <c r="G5" s="243"/>
      <c r="H5" s="2"/>
      <c r="I5" s="243"/>
      <c r="J5" s="243"/>
      <c r="K5" s="243"/>
      <c r="L5" s="243"/>
      <c r="M5" s="243"/>
      <c r="N5" s="243"/>
      <c r="O5" s="243"/>
      <c r="P5" s="15"/>
      <c r="Q5" s="2"/>
      <c r="R5" s="2"/>
    </row>
    <row r="6" spans="1:34" ht="15.7" customHeight="1" x14ac:dyDescent="0.25">
      <c r="B6" s="510" t="s">
        <v>559</v>
      </c>
      <c r="C6" s="510"/>
      <c r="D6" s="510"/>
      <c r="E6" s="510"/>
      <c r="F6" s="510"/>
      <c r="G6" s="510"/>
      <c r="H6" s="510"/>
      <c r="I6" s="510"/>
      <c r="J6" s="510"/>
      <c r="K6" s="510"/>
      <c r="L6" s="510"/>
      <c r="M6" s="510"/>
      <c r="N6" s="510"/>
      <c r="O6" s="510"/>
      <c r="P6" s="510"/>
      <c r="Q6" s="510"/>
      <c r="R6" s="510"/>
      <c r="S6" s="510"/>
      <c r="T6" s="510"/>
      <c r="U6" s="510"/>
      <c r="AE6" s="30" t="s">
        <v>10</v>
      </c>
      <c r="AF6" s="30" t="s">
        <v>13</v>
      </c>
      <c r="AG6" s="30" t="s">
        <v>9</v>
      </c>
      <c r="AH6" s="49" t="s">
        <v>14</v>
      </c>
    </row>
    <row r="7" spans="1:34" ht="15.7" customHeight="1" x14ac:dyDescent="0.25">
      <c r="AE7" s="30" t="s">
        <v>0</v>
      </c>
      <c r="AF7" s="30" t="s">
        <v>2</v>
      </c>
      <c r="AG7" s="30" t="s">
        <v>1</v>
      </c>
      <c r="AH7" s="49" t="s">
        <v>14</v>
      </c>
    </row>
    <row r="8" spans="1:34" ht="38.5" x14ac:dyDescent="0.25">
      <c r="B8" s="120" t="s">
        <v>608</v>
      </c>
      <c r="C8" s="107" t="s">
        <v>22</v>
      </c>
      <c r="D8" s="107" t="s">
        <v>49</v>
      </c>
      <c r="E8" s="107" t="s">
        <v>705</v>
      </c>
      <c r="F8" s="107" t="s">
        <v>706</v>
      </c>
      <c r="G8" s="107" t="s">
        <v>652</v>
      </c>
      <c r="H8" s="107" t="s">
        <v>651</v>
      </c>
      <c r="I8" s="107" t="s">
        <v>655</v>
      </c>
      <c r="J8" s="107" t="s">
        <v>653</v>
      </c>
      <c r="K8" s="341" t="s">
        <v>644</v>
      </c>
      <c r="L8" s="107" t="s">
        <v>656</v>
      </c>
      <c r="M8" s="107" t="s">
        <v>654</v>
      </c>
      <c r="N8" s="341" t="s">
        <v>645</v>
      </c>
      <c r="O8" s="107" t="s">
        <v>657</v>
      </c>
      <c r="P8" s="107" t="s">
        <v>659</v>
      </c>
      <c r="Q8" s="107" t="s">
        <v>649</v>
      </c>
      <c r="R8" s="107" t="s">
        <v>658</v>
      </c>
      <c r="S8" s="106" t="s">
        <v>11</v>
      </c>
      <c r="T8" s="106" t="s">
        <v>12</v>
      </c>
      <c r="U8" s="106" t="s">
        <v>16</v>
      </c>
    </row>
    <row r="9" spans="1:34" ht="15" customHeight="1" x14ac:dyDescent="0.25">
      <c r="B9" s="119" t="s">
        <v>29</v>
      </c>
      <c r="C9" s="216"/>
      <c r="D9" s="117"/>
      <c r="E9" s="117"/>
      <c r="F9" s="117"/>
      <c r="G9" s="117"/>
      <c r="H9" s="117"/>
      <c r="I9" s="117"/>
      <c r="J9" s="117"/>
      <c r="K9" s="342"/>
      <c r="L9" s="117"/>
      <c r="M9" s="117"/>
      <c r="N9" s="342"/>
      <c r="O9" s="117"/>
      <c r="P9" s="117"/>
      <c r="Q9" s="117"/>
      <c r="R9" s="117"/>
      <c r="S9" s="122"/>
      <c r="T9" s="122"/>
      <c r="U9" s="122"/>
    </row>
    <row r="10" spans="1:34" s="165" customFormat="1" ht="231" x14ac:dyDescent="0.25">
      <c r="A10" s="81"/>
      <c r="B10" s="572" t="s">
        <v>641</v>
      </c>
      <c r="C10" s="287">
        <v>11.01</v>
      </c>
      <c r="D10" s="268" t="s">
        <v>55</v>
      </c>
      <c r="E10" s="290" t="s">
        <v>1054</v>
      </c>
      <c r="F10" s="390"/>
      <c r="G10" s="310" t="s">
        <v>1055</v>
      </c>
      <c r="H10" s="378"/>
      <c r="I10" s="261">
        <f>IF(H10="No",1,IF(H10="Partial",2,IF(H10="Yes",3,0)))</f>
        <v>0</v>
      </c>
      <c r="J10" s="263" t="s">
        <v>873</v>
      </c>
      <c r="K10" s="407"/>
      <c r="L10" s="261">
        <f>IF(K10="L",1,IF(K10="M",2,IF(K10="H",3,0)))</f>
        <v>0</v>
      </c>
      <c r="M10" s="264" t="s">
        <v>874</v>
      </c>
      <c r="N10" s="407"/>
      <c r="O10" s="261">
        <f>IF(N10="L",1,IF(N10="M",2,IF(N10="H",3,0)))</f>
        <v>0</v>
      </c>
      <c r="P10" s="262" t="str">
        <f>IF((L10*O10*I10)=0," ", IF((L10*O10*I10)&lt;=3,"Low",IF((L10*O10*I10)&gt;12,"High","Medium")))</f>
        <v xml:space="preserve"> </v>
      </c>
      <c r="Q10" s="380"/>
      <c r="R10" s="380"/>
      <c r="S10" s="259" t="str">
        <f>IF(H10="Yes",3,IF(H10="No",1, IF(H10="Partial", 2, "")))</f>
        <v/>
      </c>
      <c r="T10" s="259" t="str">
        <f>IF(P10="Low",1,IF(P10="High",3, IF(P10="Medium", 2, "")))</f>
        <v/>
      </c>
      <c r="U10" s="260">
        <f>IF(H10="N/A", 0, IF(H10="",0,1))</f>
        <v>0</v>
      </c>
      <c r="AH10" s="166"/>
    </row>
    <row r="11" spans="1:34" s="165" customFormat="1" ht="179.65" x14ac:dyDescent="0.25">
      <c r="A11" s="81"/>
      <c r="B11" s="573"/>
      <c r="C11" s="287">
        <v>11.02</v>
      </c>
      <c r="D11" s="289" t="s">
        <v>287</v>
      </c>
      <c r="E11" s="268" t="s">
        <v>1056</v>
      </c>
      <c r="F11" s="390"/>
      <c r="G11" s="310" t="s">
        <v>1057</v>
      </c>
      <c r="H11" s="378"/>
      <c r="I11" s="261">
        <f>IF(H11="No",1,IF(H11="Partial",2,IF(H11="Yes",3,0)))</f>
        <v>0</v>
      </c>
      <c r="J11" s="263" t="s">
        <v>738</v>
      </c>
      <c r="K11" s="407"/>
      <c r="L11" s="261">
        <f>IF(K11="L",1,IF(K11="M",2,IF(K11="H",3,0)))</f>
        <v>0</v>
      </c>
      <c r="M11" s="263" t="s">
        <v>875</v>
      </c>
      <c r="N11" s="407"/>
      <c r="O11" s="261">
        <f>IF(N11="L",1,IF(N11="M",2,IF(N11="H",3,0)))</f>
        <v>0</v>
      </c>
      <c r="P11" s="262" t="str">
        <f>IF((L11*O11*I11)=0," ", IF((L11*O11*I11)&lt;=3,"Low",IF((L11*O11*I11)&gt;12,"High","Medium")))</f>
        <v xml:space="preserve"> </v>
      </c>
      <c r="Q11" s="380"/>
      <c r="R11" s="380"/>
      <c r="S11" s="259" t="str">
        <f>IF(H11="Yes",3,IF(H11="No",1, IF(H11="Partial", 2, "")))</f>
        <v/>
      </c>
      <c r="T11" s="259" t="str">
        <f>IF(P11="Low",1,IF(P11="High",3, IF(P11="Medium", 2, "")))</f>
        <v/>
      </c>
      <c r="U11" s="260">
        <f>IF(H11="N/A", 0, IF(H11="",0,1))</f>
        <v>0</v>
      </c>
      <c r="AH11" s="166"/>
    </row>
    <row r="12" spans="1:34" ht="15" customHeight="1" x14ac:dyDescent="0.25">
      <c r="B12" s="119" t="s">
        <v>583</v>
      </c>
      <c r="C12" s="216"/>
      <c r="D12" s="117"/>
      <c r="E12" s="117"/>
      <c r="F12" s="391"/>
      <c r="G12" s="117"/>
      <c r="H12" s="391"/>
      <c r="I12" s="117"/>
      <c r="J12" s="117"/>
      <c r="K12" s="391"/>
      <c r="L12" s="117"/>
      <c r="M12" s="117"/>
      <c r="N12" s="391"/>
      <c r="O12" s="117"/>
      <c r="P12" s="117"/>
      <c r="Q12" s="391"/>
      <c r="R12" s="391"/>
      <c r="S12" s="123"/>
      <c r="T12" s="123"/>
      <c r="U12" s="123"/>
    </row>
    <row r="13" spans="1:34" ht="179.65" x14ac:dyDescent="0.25">
      <c r="B13" s="218" t="s">
        <v>641</v>
      </c>
      <c r="C13" s="287">
        <v>11.03</v>
      </c>
      <c r="D13" s="268" t="s">
        <v>273</v>
      </c>
      <c r="E13" s="268" t="s">
        <v>1058</v>
      </c>
      <c r="F13" s="390"/>
      <c r="G13" s="310" t="s">
        <v>1059</v>
      </c>
      <c r="H13" s="378"/>
      <c r="I13" s="261">
        <f>IF(H13="No",1,IF(H13="Partial",2,IF(H13="Yes",3,0)))</f>
        <v>0</v>
      </c>
      <c r="J13" s="263" t="s">
        <v>739</v>
      </c>
      <c r="K13" s="407"/>
      <c r="L13" s="261">
        <f>IF(K13="L",1,IF(K13="M",2,IF(K13="H",3,0)))</f>
        <v>0</v>
      </c>
      <c r="M13" s="263" t="s">
        <v>879</v>
      </c>
      <c r="N13" s="407"/>
      <c r="O13" s="261">
        <f>IF(N13="L",1,IF(N13="M",2,IF(N13="H",3,0)))</f>
        <v>0</v>
      </c>
      <c r="P13" s="262" t="str">
        <f>IF((L13*O13*I13)=0," ", IF((L13*O13*I13)&lt;=3,"Low",IF((L13*O13*I13)&gt;12,"High","Medium")))</f>
        <v xml:space="preserve"> </v>
      </c>
      <c r="Q13" s="380"/>
      <c r="R13" s="380"/>
      <c r="S13" s="259" t="str">
        <f>IF(H13="Yes",3,IF(H13="No",1, IF(H13="Partial", 2, "")))</f>
        <v/>
      </c>
      <c r="T13" s="259" t="str">
        <f>IF(P13="Low",1,IF(P13="High",3, IF(P13="Medium", 2, "")))</f>
        <v/>
      </c>
      <c r="U13" s="260">
        <f>IF(H13="N/A", 0, IF(H13="",0,1))</f>
        <v>0</v>
      </c>
    </row>
    <row r="14" spans="1:34" ht="15" customHeight="1" x14ac:dyDescent="0.25">
      <c r="B14" s="119" t="s">
        <v>585</v>
      </c>
      <c r="C14" s="216"/>
      <c r="D14" s="117"/>
      <c r="E14" s="117"/>
      <c r="F14" s="391"/>
      <c r="G14" s="117"/>
      <c r="H14" s="391"/>
      <c r="I14" s="117"/>
      <c r="J14" s="117"/>
      <c r="K14" s="391"/>
      <c r="L14" s="117"/>
      <c r="M14" s="117"/>
      <c r="N14" s="391"/>
      <c r="O14" s="117"/>
      <c r="P14" s="117"/>
      <c r="Q14" s="391"/>
      <c r="R14" s="391"/>
      <c r="S14" s="123"/>
      <c r="T14" s="123"/>
      <c r="U14" s="123"/>
    </row>
    <row r="15" spans="1:34" ht="166.85" x14ac:dyDescent="0.25">
      <c r="B15" s="572" t="s">
        <v>641</v>
      </c>
      <c r="C15" s="287">
        <v>11.04</v>
      </c>
      <c r="D15" s="270" t="s">
        <v>279</v>
      </c>
      <c r="E15" s="268" t="s">
        <v>1060</v>
      </c>
      <c r="F15" s="390"/>
      <c r="G15" s="310" t="s">
        <v>1061</v>
      </c>
      <c r="H15" s="378"/>
      <c r="I15" s="261">
        <f>IF(H15="No",1,IF(H15="Partial",2,IF(H15="Yes",3,0)))</f>
        <v>0</v>
      </c>
      <c r="J15" s="263" t="s">
        <v>881</v>
      </c>
      <c r="K15" s="407"/>
      <c r="L15" s="261">
        <f>IF(K15="L",1,IF(K15="M",2,IF(K15="H",3,0)))</f>
        <v>0</v>
      </c>
      <c r="M15" s="263" t="s">
        <v>876</v>
      </c>
      <c r="N15" s="407"/>
      <c r="O15" s="261">
        <f>IF(N15="L",1,IF(N15="M",2,IF(N15="H",3,0)))</f>
        <v>0</v>
      </c>
      <c r="P15" s="262" t="str">
        <f>IF((L15*O15*I15)=0," ", IF((L15*O15*I15)&lt;=3,"Low",IF((L15*O15*I15)&gt;12,"High","Medium")))</f>
        <v xml:space="preserve"> </v>
      </c>
      <c r="Q15" s="380"/>
      <c r="R15" s="380"/>
      <c r="S15" s="259" t="str">
        <f>IF(H15="Yes",3,IF(H15="No",1, IF(H15="Partial", 2, "")))</f>
        <v/>
      </c>
      <c r="T15" s="259" t="str">
        <f>IF(P15="Low",1,IF(P15="High",3, IF(P15="Medium", 2, "")))</f>
        <v/>
      </c>
      <c r="U15" s="260">
        <f>IF(H15="N/A", 0, IF(H15="",0,1))</f>
        <v>0</v>
      </c>
    </row>
    <row r="16" spans="1:34" ht="205.35" x14ac:dyDescent="0.25">
      <c r="B16" s="574"/>
      <c r="C16" s="287">
        <v>11.05</v>
      </c>
      <c r="D16" s="289" t="s">
        <v>282</v>
      </c>
      <c r="E16" s="268" t="s">
        <v>1062</v>
      </c>
      <c r="F16" s="390"/>
      <c r="G16" s="310" t="s">
        <v>1063</v>
      </c>
      <c r="H16" s="378"/>
      <c r="I16" s="261">
        <f>IF(H16="No",1,IF(H16="Partial",2,IF(H16="Yes",3,0)))</f>
        <v>0</v>
      </c>
      <c r="J16" s="263" t="s">
        <v>882</v>
      </c>
      <c r="K16" s="407"/>
      <c r="L16" s="261">
        <f>IF(K16="L",1,IF(K16="M",2,IF(K16="H",3,0)))</f>
        <v>0</v>
      </c>
      <c r="M16" s="263" t="s">
        <v>878</v>
      </c>
      <c r="N16" s="407"/>
      <c r="O16" s="261">
        <f>IF(N16="L",1,IF(N16="M",2,IF(N16="H",3,0)))</f>
        <v>0</v>
      </c>
      <c r="P16" s="262" t="str">
        <f>IF((L16*O16*I16)=0," ", IF((L16*O16*I16)&lt;=3,"Low",IF((L16*O16*I16)&gt;12,"High","Medium")))</f>
        <v xml:space="preserve"> </v>
      </c>
      <c r="Q16" s="380"/>
      <c r="R16" s="380"/>
      <c r="S16" s="259" t="str">
        <f>IF(H16="Yes",3,IF(H16="No",1, IF(H16="Partial", 2, "")))</f>
        <v/>
      </c>
      <c r="T16" s="259" t="str">
        <f>IF(P16="Low",1,IF(P16="High",3, IF(P16="Medium", 2, "")))</f>
        <v/>
      </c>
      <c r="U16" s="260">
        <f>IF(H16="N/A", 0, IF(H16="",0,1))</f>
        <v>0</v>
      </c>
    </row>
    <row r="17" spans="1:34" ht="15" customHeight="1" x14ac:dyDescent="0.25">
      <c r="B17" s="119" t="s">
        <v>584</v>
      </c>
      <c r="C17" s="216"/>
      <c r="D17" s="117"/>
      <c r="E17" s="117"/>
      <c r="F17" s="391"/>
      <c r="G17" s="117"/>
      <c r="H17" s="391"/>
      <c r="I17" s="117"/>
      <c r="J17" s="117"/>
      <c r="K17" s="391"/>
      <c r="L17" s="117"/>
      <c r="M17" s="117"/>
      <c r="N17" s="391"/>
      <c r="O17" s="117"/>
      <c r="P17" s="117"/>
      <c r="Q17" s="391"/>
      <c r="R17" s="391"/>
      <c r="S17" s="123"/>
      <c r="T17" s="123"/>
      <c r="U17" s="123"/>
    </row>
    <row r="18" spans="1:34" ht="179.65" x14ac:dyDescent="0.25">
      <c r="B18" s="218" t="s">
        <v>641</v>
      </c>
      <c r="C18" s="287">
        <v>11.06</v>
      </c>
      <c r="D18" s="289" t="s">
        <v>286</v>
      </c>
      <c r="E18" s="268" t="s">
        <v>1064</v>
      </c>
      <c r="F18" s="390"/>
      <c r="G18" s="310" t="s">
        <v>1065</v>
      </c>
      <c r="H18" s="378"/>
      <c r="I18" s="261">
        <f>IF(H18="No",1,IF(H18="Partial",2,IF(H18="Yes",3,0)))</f>
        <v>0</v>
      </c>
      <c r="J18" s="263" t="s">
        <v>883</v>
      </c>
      <c r="K18" s="407"/>
      <c r="L18" s="261">
        <f>IF(K18="L",1,IF(K18="M",2,IF(K18="H",3,0)))</f>
        <v>0</v>
      </c>
      <c r="M18" s="376" t="s">
        <v>877</v>
      </c>
      <c r="N18" s="407"/>
      <c r="O18" s="261">
        <f>IF(N18="L",1,IF(N18="M",2,IF(N18="H",3,0)))</f>
        <v>0</v>
      </c>
      <c r="P18" s="262" t="str">
        <f>IF((L18*O18*I18)=0," ", IF((L18*O18*I18)&lt;=3,"Low",IF((L18*O18*I18)&gt;12,"High","Medium")))</f>
        <v xml:space="preserve"> </v>
      </c>
      <c r="Q18" s="380"/>
      <c r="R18" s="380"/>
      <c r="S18" s="259" t="str">
        <f>IF(H18="Yes",3,IF(H18="No",1, IF(H18="Partial", 2, "")))</f>
        <v/>
      </c>
      <c r="T18" s="259" t="str">
        <f>IF(P18="Low",1,IF(P18="High",3, IF(P18="Medium", 2, "")))</f>
        <v/>
      </c>
      <c r="U18" s="260">
        <f>IF(H18="N/A", 0, IF(H18="",0,1))</f>
        <v>0</v>
      </c>
    </row>
    <row r="19" spans="1:34" ht="15" customHeight="1" x14ac:dyDescent="0.25">
      <c r="B19" s="119" t="s">
        <v>32</v>
      </c>
      <c r="C19" s="216"/>
      <c r="D19" s="117"/>
      <c r="E19" s="117"/>
      <c r="F19" s="391"/>
      <c r="G19" s="117"/>
      <c r="H19" s="391"/>
      <c r="I19" s="117"/>
      <c r="J19" s="117"/>
      <c r="K19" s="391"/>
      <c r="L19" s="117"/>
      <c r="M19" s="117"/>
      <c r="N19" s="391"/>
      <c r="O19" s="117"/>
      <c r="P19" s="117"/>
      <c r="Q19" s="391"/>
      <c r="R19" s="391"/>
      <c r="S19" s="123"/>
      <c r="T19" s="123"/>
      <c r="U19" s="123"/>
    </row>
    <row r="20" spans="1:34" ht="141.15" x14ac:dyDescent="0.25">
      <c r="B20" s="572" t="s">
        <v>641</v>
      </c>
      <c r="C20" s="287">
        <v>11.07</v>
      </c>
      <c r="D20" s="268" t="s">
        <v>274</v>
      </c>
      <c r="E20" s="268" t="s">
        <v>1066</v>
      </c>
      <c r="F20" s="390"/>
      <c r="G20" s="310" t="s">
        <v>1067</v>
      </c>
      <c r="H20" s="378"/>
      <c r="I20" s="261">
        <f>IF(H20="No",1,IF(H20="Partial",2,IF(H20="Yes",3,0)))</f>
        <v>0</v>
      </c>
      <c r="J20" s="264" t="s">
        <v>884</v>
      </c>
      <c r="K20" s="407"/>
      <c r="L20" s="261">
        <f>IF(K20="L",1,IF(K20="M",2,IF(K20="H",3,0)))</f>
        <v>0</v>
      </c>
      <c r="M20" s="376" t="s">
        <v>880</v>
      </c>
      <c r="N20" s="407"/>
      <c r="O20" s="261">
        <f>IF(N20="L",1,IF(N20="M",2,IF(N20="H",3,0)))</f>
        <v>0</v>
      </c>
      <c r="P20" s="262" t="str">
        <f>IF((L20*O20*I20)=0," ", IF((L20*O20*I20)&lt;=3,"Low",IF((L20*O20*I20)&gt;12,"High","Medium")))</f>
        <v xml:space="preserve"> </v>
      </c>
      <c r="Q20" s="380"/>
      <c r="R20" s="380"/>
      <c r="S20" s="259" t="str">
        <f>IF(H20="Yes",3,IF(H20="No",1, IF(H20="Partial", 2, "")))</f>
        <v/>
      </c>
      <c r="T20" s="259" t="str">
        <f>IF(P20="Low",1,IF(P20="High",3, IF(P20="Medium", 2, "")))</f>
        <v/>
      </c>
      <c r="U20" s="260">
        <f>IF(H20="N/A", 0, IF(H20="",0,1))</f>
        <v>0</v>
      </c>
    </row>
    <row r="21" spans="1:34" ht="346.45" x14ac:dyDescent="0.25">
      <c r="B21" s="574"/>
      <c r="C21" s="287">
        <v>11.08</v>
      </c>
      <c r="D21" s="270" t="s">
        <v>285</v>
      </c>
      <c r="E21" s="270" t="s">
        <v>1068</v>
      </c>
      <c r="F21" s="390"/>
      <c r="G21" s="310" t="s">
        <v>1069</v>
      </c>
      <c r="H21" s="378"/>
      <c r="I21" s="261">
        <f>IF(H21="No",1,IF(H21="Partial",2,IF(H21="Yes",3,0)))</f>
        <v>0</v>
      </c>
      <c r="J21" s="263" t="s">
        <v>885</v>
      </c>
      <c r="K21" s="407"/>
      <c r="L21" s="261">
        <f>IF(K21="L",1,IF(K21="M",2,IF(K21="H",3,0)))</f>
        <v>0</v>
      </c>
      <c r="M21" s="263" t="s">
        <v>886</v>
      </c>
      <c r="N21" s="407"/>
      <c r="O21" s="261">
        <f>IF(N21="L",1,IF(N21="M",2,IF(N21="H",3,0)))</f>
        <v>0</v>
      </c>
      <c r="P21" s="262" t="str">
        <f>IF((L21*O21*I21)=0," ", IF((L21*O21*I21)&lt;=3,"Low",IF((L21*O21*I21)&gt;12,"High","Medium")))</f>
        <v xml:space="preserve"> </v>
      </c>
      <c r="Q21" s="380"/>
      <c r="R21" s="380"/>
      <c r="S21" s="259" t="str">
        <f>IF(H21="Yes",3,IF(H21="No",1, IF(H21="Partial", 2, "")))</f>
        <v/>
      </c>
      <c r="T21" s="259" t="str">
        <f>IF(P21="Low",1,IF(P21="High",3, IF(P21="Medium", 2, "")))</f>
        <v/>
      </c>
      <c r="U21" s="260">
        <f>IF(H21="N/A", 0, IF(H21="",0,1))</f>
        <v>0</v>
      </c>
    </row>
    <row r="22" spans="1:34" ht="15" customHeight="1" x14ac:dyDescent="0.25">
      <c r="B22" s="119" t="s">
        <v>586</v>
      </c>
      <c r="C22" s="216"/>
      <c r="D22" s="117"/>
      <c r="E22" s="117"/>
      <c r="F22" s="391"/>
      <c r="G22" s="117"/>
      <c r="H22" s="391"/>
      <c r="I22" s="117"/>
      <c r="J22" s="117"/>
      <c r="K22" s="391"/>
      <c r="L22" s="117"/>
      <c r="M22" s="117"/>
      <c r="N22" s="391"/>
      <c r="O22" s="117"/>
      <c r="P22" s="117"/>
      <c r="Q22" s="391"/>
      <c r="R22" s="391"/>
      <c r="S22" s="123"/>
      <c r="T22" s="123"/>
      <c r="U22" s="123"/>
    </row>
    <row r="23" spans="1:34" ht="154" x14ac:dyDescent="0.25">
      <c r="B23" s="572" t="s">
        <v>642</v>
      </c>
      <c r="C23" s="287">
        <v>11.09</v>
      </c>
      <c r="D23" s="270" t="s">
        <v>283</v>
      </c>
      <c r="E23" s="268" t="s">
        <v>1070</v>
      </c>
      <c r="F23" s="390"/>
      <c r="G23" s="310" t="s">
        <v>889</v>
      </c>
      <c r="H23" s="378"/>
      <c r="I23" s="261">
        <f>IF(H23="No",1,IF(H23="Partial",2,IF(H23="Yes",3,0)))</f>
        <v>0</v>
      </c>
      <c r="J23" s="264" t="s">
        <v>887</v>
      </c>
      <c r="K23" s="407"/>
      <c r="L23" s="261">
        <f>IF(K23="L",1,IF(K23="M",2,IF(K23="H",3,0)))</f>
        <v>0</v>
      </c>
      <c r="M23" s="263" t="s">
        <v>888</v>
      </c>
      <c r="N23" s="407"/>
      <c r="O23" s="261">
        <f>IF(N23="L",1,IF(N23="M",2,IF(N23="H",3,0)))</f>
        <v>0</v>
      </c>
      <c r="P23" s="262" t="str">
        <f>IF((L23*O23*I23)=0," ", IF((L23*O23*I23)&lt;=3,"Low",IF((L23*O23*I23)&gt;12,"High","Medium")))</f>
        <v xml:space="preserve"> </v>
      </c>
      <c r="Q23" s="380"/>
      <c r="R23" s="380"/>
      <c r="S23" s="259" t="str">
        <f>IF(H23="Yes",3,IF(H23="No",1, IF(H23="Partial", 2, "")))</f>
        <v/>
      </c>
      <c r="T23" s="259" t="str">
        <f>IF(P23="Low",1,IF(P23="High",3, IF(P23="Medium", 2, "")))</f>
        <v/>
      </c>
      <c r="U23" s="260">
        <f>IF(H23="N/A", 0, IF(H23="",0,1))</f>
        <v>0</v>
      </c>
    </row>
    <row r="24" spans="1:34" ht="192.5" x14ac:dyDescent="0.25">
      <c r="B24" s="574"/>
      <c r="C24" s="287">
        <v>11.1</v>
      </c>
      <c r="D24" s="294" t="s">
        <v>284</v>
      </c>
      <c r="E24" s="293" t="s">
        <v>1071</v>
      </c>
      <c r="F24" s="390"/>
      <c r="G24" s="310" t="s">
        <v>1072</v>
      </c>
      <c r="H24" s="378"/>
      <c r="I24" s="261">
        <f>IF(H24="No",1,IF(H24="Partial",2,IF(H24="Yes",3,0)))</f>
        <v>0</v>
      </c>
      <c r="J24" s="318" t="s">
        <v>890</v>
      </c>
      <c r="K24" s="407"/>
      <c r="L24" s="261">
        <f>IF(K24="L",1,IF(K24="M",2,IF(K24="H",3,0)))</f>
        <v>0</v>
      </c>
      <c r="M24" s="264" t="s">
        <v>891</v>
      </c>
      <c r="N24" s="407"/>
      <c r="O24" s="261">
        <f>IF(N24="L",1,IF(N24="M",2,IF(N24="H",3,0)))</f>
        <v>0</v>
      </c>
      <c r="P24" s="262" t="str">
        <f>IF((L24*O24*I24)=0," ", IF((L24*O24*I24)&lt;=3,"Low",IF((L24*O24*I24)&gt;12,"High","Medium")))</f>
        <v xml:space="preserve"> </v>
      </c>
      <c r="Q24" s="380"/>
      <c r="R24" s="380"/>
      <c r="S24" s="259" t="str">
        <f>IF(H24="Yes",3,IF(H24="No",1, IF(H24="Partial", 2, "")))</f>
        <v/>
      </c>
      <c r="T24" s="259" t="str">
        <f>IF(P24="Low",1,IF(P24="High",3, IF(P24="Medium", 2, "")))</f>
        <v/>
      </c>
      <c r="U24" s="260">
        <f>IF(H24="N/A", 0, IF(H24="",0,1))</f>
        <v>0</v>
      </c>
    </row>
    <row r="25" spans="1:34" ht="15" customHeight="1" x14ac:dyDescent="0.25">
      <c r="A25" s="30"/>
      <c r="B25" s="119" t="s">
        <v>582</v>
      </c>
      <c r="C25" s="216"/>
      <c r="D25" s="117"/>
      <c r="E25" s="117"/>
      <c r="F25" s="391"/>
      <c r="G25" s="117"/>
      <c r="H25" s="391"/>
      <c r="I25" s="117"/>
      <c r="J25" s="117"/>
      <c r="K25" s="391"/>
      <c r="L25" s="117"/>
      <c r="M25" s="117"/>
      <c r="N25" s="391"/>
      <c r="O25" s="117"/>
      <c r="P25" s="117"/>
      <c r="Q25" s="391"/>
      <c r="R25" s="391"/>
      <c r="S25" s="123"/>
      <c r="T25" s="123"/>
      <c r="U25" s="123"/>
      <c r="AH25" s="30"/>
    </row>
    <row r="26" spans="1:34" ht="154" x14ac:dyDescent="0.25">
      <c r="A26" s="30"/>
      <c r="B26" s="218" t="s">
        <v>641</v>
      </c>
      <c r="C26" s="287">
        <v>11.11</v>
      </c>
      <c r="D26" s="268" t="s">
        <v>288</v>
      </c>
      <c r="E26" s="268" t="s">
        <v>1052</v>
      </c>
      <c r="F26" s="390"/>
      <c r="G26" s="310" t="s">
        <v>1053</v>
      </c>
      <c r="H26" s="378"/>
      <c r="I26" s="261">
        <f>IF(H26="No",1,IF(H26="Partial",2,IF(H26="Yes",3,0)))</f>
        <v>0</v>
      </c>
      <c r="J26" s="263" t="s">
        <v>892</v>
      </c>
      <c r="K26" s="407"/>
      <c r="L26" s="261">
        <f>IF(K26="L",1,IF(K26="M",2,IF(K26="H",3,0)))</f>
        <v>0</v>
      </c>
      <c r="M26" s="263" t="s">
        <v>893</v>
      </c>
      <c r="N26" s="407"/>
      <c r="O26" s="261">
        <f>IF(N26="L",1,IF(N26="M",2,IF(N26="H",3,0)))</f>
        <v>0</v>
      </c>
      <c r="P26" s="262" t="str">
        <f>IF((L26*O26*I26)=0," ", IF((L26*O26*I26)&lt;=3,"Low",IF((L26*O26*I26)&gt;12,"High","Medium")))</f>
        <v xml:space="preserve"> </v>
      </c>
      <c r="Q26" s="380"/>
      <c r="R26" s="380"/>
      <c r="S26" s="259" t="str">
        <f>IF(H26="Yes",3,IF(H26="No",1, IF(H26="Partial", 2, "")))</f>
        <v/>
      </c>
      <c r="T26" s="259" t="str">
        <f>IF(P26="Low",1,IF(P26="High",3, IF(P26="Medium", 2, "")))</f>
        <v/>
      </c>
      <c r="U26" s="260">
        <f>IF(H26="N/A", 0, IF(H26="",0,1))</f>
        <v>0</v>
      </c>
      <c r="AH26" s="30"/>
    </row>
    <row r="27" spans="1:34" ht="15.7" customHeight="1" thickBot="1" x14ac:dyDescent="0.3">
      <c r="A27" s="30"/>
      <c r="S27" s="54">
        <f>SUM(S9:S26)</f>
        <v>0</v>
      </c>
      <c r="T27" s="54">
        <f>SUM(T9:T26)</f>
        <v>0</v>
      </c>
      <c r="AH27" s="30"/>
    </row>
    <row r="28" spans="1:34" ht="15.7" hidden="1" customHeight="1" thickBot="1" x14ac:dyDescent="0.3">
      <c r="A28" s="30"/>
      <c r="P28" s="39" t="s">
        <v>15</v>
      </c>
      <c r="Q28" s="39" t="s">
        <v>17</v>
      </c>
      <c r="R28" s="39" t="s">
        <v>3</v>
      </c>
      <c r="AH28" s="30"/>
    </row>
    <row r="29" spans="1:34" ht="15" hidden="1" thickBot="1" x14ac:dyDescent="0.3">
      <c r="A29" s="30"/>
      <c r="C29" s="30"/>
      <c r="P29" s="41">
        <f>SUM(U9:U26)</f>
        <v>0</v>
      </c>
      <c r="Q29" s="42" t="e">
        <f>IF(S27/P29&lt;1.5, "Low",IF(S27/P29&gt;2.41, "High", "Medium"))</f>
        <v>#DIV/0!</v>
      </c>
      <c r="R29" s="43" t="e">
        <f>IF(T27/P29&lt;1.5, "Low",IF(T27/P29&gt;2.41, "High", "Moderate"))</f>
        <v>#DIV/0!</v>
      </c>
      <c r="AH29" s="30"/>
    </row>
    <row r="30" spans="1:34" hidden="1" x14ac:dyDescent="0.25">
      <c r="A30" s="358"/>
      <c r="B30" s="358"/>
      <c r="C30" s="358"/>
      <c r="D30" s="358"/>
      <c r="E30" s="361"/>
      <c r="F30" s="361"/>
      <c r="P30" s="190"/>
      <c r="Q30" s="190"/>
      <c r="AH30" s="30"/>
    </row>
    <row r="31" spans="1:34" ht="37.450000000000003" hidden="1" customHeight="1" x14ac:dyDescent="0.25">
      <c r="A31" s="358"/>
      <c r="B31" s="358"/>
      <c r="C31" s="358"/>
      <c r="D31" s="184"/>
      <c r="E31" s="361"/>
      <c r="F31" s="361"/>
      <c r="Q31" s="256"/>
      <c r="R31" s="256"/>
      <c r="Z31" s="82"/>
      <c r="AA31" s="82"/>
      <c r="AH31" s="30"/>
    </row>
    <row r="32" spans="1:34" hidden="1" x14ac:dyDescent="0.25">
      <c r="A32" s="358"/>
      <c r="B32" s="358"/>
      <c r="C32" s="358"/>
      <c r="D32" s="358"/>
      <c r="E32" s="358"/>
      <c r="F32" s="358"/>
      <c r="P32" s="45" t="s">
        <v>19</v>
      </c>
      <c r="Q32" s="256">
        <f>COUNTIF(H9:H26, "No")</f>
        <v>0</v>
      </c>
      <c r="R32" s="256">
        <f>COUNTIF(P10:P26, "Low")</f>
        <v>0</v>
      </c>
      <c r="Z32" s="80"/>
      <c r="AA32" s="80"/>
      <c r="AH32" s="30"/>
    </row>
    <row r="33" spans="1:34" ht="15" hidden="1" thickBot="1" x14ac:dyDescent="0.3">
      <c r="A33" s="358"/>
      <c r="B33" s="358"/>
      <c r="C33" s="358"/>
      <c r="D33" s="358"/>
      <c r="E33" s="361"/>
      <c r="F33" s="361"/>
      <c r="P33" s="45" t="s">
        <v>20</v>
      </c>
      <c r="Q33" s="256">
        <f>COUNTIF(H9:H26, "Partial")</f>
        <v>0</v>
      </c>
      <c r="R33" s="256">
        <f>COUNTIF(P10:P26, "Moderate")</f>
        <v>0</v>
      </c>
      <c r="AH33" s="30"/>
    </row>
    <row r="34" spans="1:34" ht="15" hidden="1" thickBot="1" x14ac:dyDescent="0.3">
      <c r="A34" s="358"/>
      <c r="P34" s="45" t="s">
        <v>18</v>
      </c>
      <c r="Q34" s="256">
        <f>COUNTIF(H9:H26, "Yes")</f>
        <v>0</v>
      </c>
      <c r="R34" s="256">
        <f>COUNTIF(P10:P26, "High")</f>
        <v>0</v>
      </c>
      <c r="AH34" s="30"/>
    </row>
    <row r="35" spans="1:34" x14ac:dyDescent="0.25">
      <c r="A35" s="358"/>
      <c r="B35" s="577" t="s">
        <v>959</v>
      </c>
      <c r="C35" s="578"/>
      <c r="D35" s="578"/>
      <c r="E35" s="578"/>
      <c r="F35" s="579"/>
      <c r="P35" s="192"/>
      <c r="Q35" s="256"/>
      <c r="R35" s="256"/>
      <c r="AH35" s="30"/>
    </row>
    <row r="36" spans="1:34" ht="15" thickBot="1" x14ac:dyDescent="0.3">
      <c r="A36" s="358"/>
      <c r="B36" s="580"/>
      <c r="C36" s="581"/>
      <c r="D36" s="581"/>
      <c r="E36" s="581"/>
      <c r="F36" s="582"/>
      <c r="P36" s="192"/>
      <c r="Q36" s="256"/>
      <c r="R36" s="256"/>
      <c r="AH36" s="30"/>
    </row>
    <row r="39" spans="1:34" x14ac:dyDescent="0.25">
      <c r="B39" s="358"/>
      <c r="C39" s="358"/>
      <c r="D39" s="358"/>
      <c r="E39" s="358"/>
      <c r="F39" s="358"/>
    </row>
    <row r="43" spans="1:34" x14ac:dyDescent="0.25">
      <c r="A43" s="30"/>
      <c r="C43" s="30"/>
      <c r="E43" s="563"/>
      <c r="F43" s="563"/>
      <c r="P43" s="585"/>
      <c r="Q43" s="585"/>
      <c r="R43" s="56"/>
      <c r="AH43" s="30"/>
    </row>
    <row r="44" spans="1:34" x14ac:dyDescent="0.25">
      <c r="A44" s="30"/>
      <c r="C44" s="30"/>
      <c r="E44" s="563"/>
      <c r="F44" s="563"/>
      <c r="P44" s="585"/>
      <c r="Q44" s="585"/>
      <c r="R44" s="56"/>
      <c r="AH44" s="30"/>
    </row>
    <row r="57" spans="1:34" x14ac:dyDescent="0.25">
      <c r="A57" s="30"/>
      <c r="C57" s="30"/>
      <c r="E57" s="563"/>
      <c r="F57" s="563"/>
      <c r="P57" s="585"/>
      <c r="Q57" s="585"/>
      <c r="R57" s="56"/>
      <c r="S57" s="30"/>
      <c r="T57" s="30"/>
      <c r="U57" s="30"/>
      <c r="AH57" s="30"/>
    </row>
    <row r="58" spans="1:34" x14ac:dyDescent="0.25">
      <c r="A58" s="30"/>
      <c r="C58" s="30"/>
      <c r="E58" s="563"/>
      <c r="F58" s="563"/>
      <c r="P58" s="585"/>
      <c r="Q58" s="585"/>
      <c r="R58" s="56"/>
      <c r="S58" s="30"/>
      <c r="T58" s="30"/>
      <c r="U58" s="30"/>
      <c r="AH58" s="30"/>
    </row>
    <row r="60" spans="1:34" x14ac:dyDescent="0.25">
      <c r="A60" s="30"/>
      <c r="C60" s="30"/>
      <c r="E60" s="563"/>
      <c r="F60" s="563"/>
      <c r="P60" s="585"/>
      <c r="Q60" s="585"/>
      <c r="R60" s="56"/>
      <c r="S60" s="30"/>
      <c r="T60" s="30"/>
      <c r="U60" s="30"/>
      <c r="AH60" s="30"/>
    </row>
    <row r="61" spans="1:34" x14ac:dyDescent="0.25">
      <c r="A61" s="30"/>
      <c r="C61" s="30"/>
      <c r="E61" s="563"/>
      <c r="F61" s="563"/>
      <c r="P61" s="585"/>
      <c r="Q61" s="585"/>
      <c r="R61" s="56"/>
      <c r="S61" s="30"/>
      <c r="T61" s="30"/>
      <c r="U61" s="30"/>
      <c r="AH61" s="30"/>
    </row>
    <row r="62" spans="1:34" x14ac:dyDescent="0.25">
      <c r="A62" s="30"/>
      <c r="C62" s="30"/>
      <c r="E62" s="563"/>
      <c r="F62" s="563"/>
      <c r="P62" s="585"/>
      <c r="Q62" s="585"/>
      <c r="R62" s="56"/>
      <c r="S62" s="30"/>
      <c r="T62" s="30"/>
      <c r="U62" s="30"/>
      <c r="AH62" s="30"/>
    </row>
    <row r="63" spans="1:34" x14ac:dyDescent="0.25">
      <c r="A63" s="30"/>
      <c r="C63" s="30"/>
      <c r="E63" s="563"/>
      <c r="F63" s="563"/>
      <c r="P63" s="585"/>
      <c r="Q63" s="585"/>
      <c r="R63" s="56"/>
      <c r="S63" s="30"/>
      <c r="T63" s="30"/>
      <c r="U63" s="30"/>
      <c r="AH63" s="30"/>
    </row>
    <row r="75" spans="1:34" x14ac:dyDescent="0.25">
      <c r="A75" s="30"/>
      <c r="C75" s="30"/>
      <c r="E75" s="563"/>
      <c r="F75" s="563"/>
      <c r="P75" s="585"/>
      <c r="Q75" s="585"/>
      <c r="R75" s="56"/>
      <c r="S75" s="30"/>
      <c r="T75" s="30"/>
      <c r="U75" s="30"/>
      <c r="AH75" s="30"/>
    </row>
    <row r="76" spans="1:34" x14ac:dyDescent="0.25">
      <c r="A76" s="30"/>
      <c r="C76" s="30"/>
      <c r="E76" s="563"/>
      <c r="F76" s="563"/>
      <c r="P76" s="585"/>
      <c r="Q76" s="585"/>
      <c r="R76" s="56"/>
      <c r="S76" s="30"/>
      <c r="T76" s="30"/>
      <c r="U76" s="30"/>
      <c r="AH76" s="30"/>
    </row>
    <row r="77" spans="1:34" x14ac:dyDescent="0.25">
      <c r="A77" s="30"/>
      <c r="C77" s="30"/>
      <c r="E77" s="563"/>
      <c r="F77" s="563"/>
      <c r="P77" s="585"/>
      <c r="Q77" s="585"/>
      <c r="R77" s="56"/>
      <c r="S77" s="30"/>
      <c r="T77" s="30"/>
      <c r="U77" s="30"/>
      <c r="AH77" s="30"/>
    </row>
    <row r="78" spans="1:34" x14ac:dyDescent="0.25">
      <c r="A78" s="30"/>
      <c r="C78" s="30"/>
      <c r="E78" s="563"/>
      <c r="F78" s="563"/>
      <c r="P78" s="585"/>
      <c r="Q78" s="585"/>
      <c r="R78" s="56"/>
      <c r="S78" s="30"/>
      <c r="T78" s="30"/>
      <c r="U78" s="30"/>
      <c r="AH78" s="30"/>
    </row>
    <row r="82" spans="1:34" x14ac:dyDescent="0.25">
      <c r="A82" s="30"/>
      <c r="C82" s="30"/>
      <c r="E82" s="563"/>
      <c r="F82" s="563"/>
      <c r="P82" s="585"/>
      <c r="Q82" s="585"/>
      <c r="R82" s="56"/>
      <c r="S82" s="30"/>
      <c r="T82" s="30"/>
      <c r="U82" s="30"/>
      <c r="AH82" s="30"/>
    </row>
    <row r="83" spans="1:34" x14ac:dyDescent="0.25">
      <c r="A83" s="30"/>
      <c r="C83" s="30"/>
      <c r="E83" s="563"/>
      <c r="F83" s="563"/>
      <c r="P83" s="585"/>
      <c r="Q83" s="585"/>
      <c r="R83" s="56"/>
      <c r="S83" s="30"/>
      <c r="T83" s="30"/>
      <c r="U83" s="30"/>
      <c r="AH83" s="30"/>
    </row>
    <row r="84" spans="1:34" x14ac:dyDescent="0.25">
      <c r="A84" s="30"/>
      <c r="C84" s="30"/>
      <c r="E84" s="563"/>
      <c r="F84" s="563"/>
      <c r="P84" s="585"/>
      <c r="Q84" s="585"/>
      <c r="R84" s="56"/>
      <c r="S84" s="30"/>
      <c r="T84" s="30"/>
      <c r="U84" s="30"/>
      <c r="AH84" s="30"/>
    </row>
    <row r="85" spans="1:34" x14ac:dyDescent="0.25">
      <c r="A85" s="30"/>
      <c r="C85" s="30"/>
      <c r="E85" s="563"/>
      <c r="F85" s="563"/>
      <c r="P85" s="585"/>
      <c r="Q85" s="585"/>
      <c r="R85" s="56"/>
      <c r="S85" s="30"/>
      <c r="T85" s="30"/>
      <c r="U85" s="30"/>
      <c r="AH85" s="30"/>
    </row>
    <row r="86" spans="1:34" x14ac:dyDescent="0.25">
      <c r="A86" s="30"/>
      <c r="C86" s="30"/>
      <c r="E86" s="563"/>
      <c r="F86" s="563"/>
      <c r="P86" s="585"/>
      <c r="Q86" s="585"/>
      <c r="R86" s="56"/>
      <c r="S86" s="30"/>
      <c r="T86" s="30"/>
      <c r="U86" s="30"/>
      <c r="AH86" s="30"/>
    </row>
    <row r="88" spans="1:34" x14ac:dyDescent="0.25">
      <c r="A88" s="30"/>
      <c r="C88" s="30"/>
      <c r="E88" s="563"/>
      <c r="F88" s="563"/>
      <c r="P88" s="585"/>
      <c r="Q88" s="585"/>
      <c r="R88" s="56"/>
      <c r="S88" s="30"/>
      <c r="T88" s="30"/>
      <c r="U88" s="30"/>
      <c r="AH88" s="30"/>
    </row>
    <row r="89" spans="1:34" x14ac:dyDescent="0.25">
      <c r="A89" s="30"/>
      <c r="C89" s="30"/>
      <c r="E89" s="563"/>
      <c r="F89" s="563"/>
      <c r="P89" s="585"/>
      <c r="Q89" s="585"/>
      <c r="R89" s="56"/>
      <c r="S89" s="30"/>
      <c r="T89" s="30"/>
      <c r="U89" s="30"/>
      <c r="AH89" s="30"/>
    </row>
    <row r="90" spans="1:34" x14ac:dyDescent="0.25">
      <c r="A90" s="30"/>
      <c r="C90" s="30"/>
      <c r="E90" s="563"/>
      <c r="F90" s="563"/>
      <c r="P90" s="585"/>
      <c r="Q90" s="585"/>
      <c r="R90" s="56"/>
      <c r="S90" s="30"/>
      <c r="T90" s="30"/>
      <c r="U90" s="30"/>
      <c r="AH90" s="30"/>
    </row>
    <row r="91" spans="1:34" x14ac:dyDescent="0.25">
      <c r="A91" s="30"/>
      <c r="C91" s="30"/>
      <c r="E91" s="563"/>
      <c r="F91" s="563"/>
      <c r="P91" s="585"/>
      <c r="Q91" s="585"/>
      <c r="R91" s="56"/>
      <c r="S91" s="30"/>
      <c r="T91" s="30"/>
      <c r="U91" s="30"/>
      <c r="AH91" s="30"/>
    </row>
    <row r="92" spans="1:34" x14ac:dyDescent="0.25">
      <c r="A92" s="30"/>
      <c r="C92" s="30"/>
      <c r="E92" s="563"/>
      <c r="F92" s="563"/>
      <c r="P92" s="585"/>
      <c r="Q92" s="585"/>
      <c r="R92" s="56"/>
      <c r="S92" s="30"/>
      <c r="T92" s="30"/>
      <c r="U92" s="30"/>
      <c r="AH92" s="30"/>
    </row>
    <row r="93" spans="1:34" x14ac:dyDescent="0.25">
      <c r="A93" s="30"/>
      <c r="C93" s="30"/>
      <c r="E93" s="563"/>
      <c r="F93" s="563"/>
      <c r="P93" s="585"/>
      <c r="Q93" s="585"/>
      <c r="R93" s="56"/>
      <c r="S93" s="30"/>
      <c r="T93" s="30"/>
      <c r="U93" s="30"/>
      <c r="AH93" s="30"/>
    </row>
    <row r="94" spans="1:34" x14ac:dyDescent="0.25">
      <c r="A94" s="30"/>
      <c r="C94" s="30"/>
      <c r="E94" s="563"/>
      <c r="F94" s="563"/>
      <c r="P94" s="585"/>
      <c r="Q94" s="585"/>
      <c r="R94" s="56"/>
      <c r="S94" s="30"/>
      <c r="T94" s="30"/>
      <c r="U94" s="30"/>
      <c r="AH94" s="30"/>
    </row>
    <row r="95" spans="1:34" x14ac:dyDescent="0.25">
      <c r="A95" s="30"/>
      <c r="C95" s="30"/>
      <c r="E95" s="563"/>
      <c r="F95" s="563"/>
      <c r="P95" s="585"/>
      <c r="Q95" s="585"/>
      <c r="R95" s="56"/>
      <c r="S95" s="30"/>
      <c r="T95" s="30"/>
      <c r="U95" s="30"/>
      <c r="AH95" s="30"/>
    </row>
    <row r="96" spans="1:34" x14ac:dyDescent="0.25">
      <c r="A96" s="30"/>
      <c r="C96" s="30"/>
      <c r="E96" s="563"/>
      <c r="F96" s="563"/>
      <c r="P96" s="585"/>
      <c r="Q96" s="585"/>
      <c r="R96" s="56"/>
      <c r="S96" s="30"/>
      <c r="T96" s="30"/>
      <c r="U96" s="30"/>
      <c r="AH96" s="30"/>
    </row>
    <row r="99" spans="1:34" x14ac:dyDescent="0.25">
      <c r="A99" s="30"/>
      <c r="C99" s="30"/>
      <c r="E99" s="563"/>
      <c r="F99" s="563"/>
      <c r="P99" s="585"/>
      <c r="Q99" s="585"/>
      <c r="R99" s="56"/>
      <c r="S99" s="30"/>
      <c r="T99" s="30"/>
      <c r="U99" s="30"/>
      <c r="AH99" s="30"/>
    </row>
    <row r="100" spans="1:34" x14ac:dyDescent="0.25">
      <c r="A100" s="30"/>
      <c r="C100" s="30"/>
      <c r="E100" s="563"/>
      <c r="F100" s="563"/>
      <c r="P100" s="585"/>
      <c r="Q100" s="585"/>
      <c r="R100" s="56"/>
      <c r="S100" s="30"/>
      <c r="T100" s="30"/>
      <c r="U100" s="30"/>
      <c r="AH100" s="30"/>
    </row>
    <row r="103" spans="1:34" x14ac:dyDescent="0.25">
      <c r="A103" s="30"/>
      <c r="C103" s="30"/>
      <c r="E103" s="563"/>
      <c r="F103" s="563"/>
      <c r="P103" s="585"/>
      <c r="Q103" s="585"/>
      <c r="R103" s="56"/>
      <c r="S103" s="30"/>
      <c r="T103" s="30"/>
      <c r="U103" s="30"/>
      <c r="AH103" s="30"/>
    </row>
    <row r="104" spans="1:34" x14ac:dyDescent="0.25">
      <c r="A104" s="30"/>
      <c r="C104" s="30"/>
      <c r="E104" s="563"/>
      <c r="F104" s="563"/>
      <c r="P104" s="585"/>
      <c r="Q104" s="585"/>
      <c r="R104" s="56"/>
      <c r="S104" s="30"/>
      <c r="T104" s="30"/>
      <c r="U104" s="30"/>
      <c r="AH104" s="30"/>
    </row>
    <row r="105" spans="1:34" x14ac:dyDescent="0.25">
      <c r="A105" s="30"/>
      <c r="C105" s="30"/>
      <c r="E105" s="563"/>
      <c r="F105" s="563"/>
      <c r="P105" s="585"/>
      <c r="Q105" s="585"/>
      <c r="R105" s="56"/>
      <c r="S105" s="30"/>
      <c r="T105" s="30"/>
      <c r="U105" s="30"/>
      <c r="AH105" s="30"/>
    </row>
    <row r="106" spans="1:34" x14ac:dyDescent="0.25">
      <c r="A106" s="30"/>
      <c r="C106" s="30"/>
      <c r="E106" s="563"/>
      <c r="F106" s="563"/>
      <c r="P106" s="585"/>
      <c r="Q106" s="585"/>
      <c r="R106" s="56"/>
      <c r="S106" s="30"/>
      <c r="T106" s="30"/>
      <c r="U106" s="30"/>
      <c r="AH106" s="30"/>
    </row>
    <row r="107" spans="1:34" x14ac:dyDescent="0.25">
      <c r="A107" s="30"/>
      <c r="C107" s="30"/>
      <c r="E107" s="563"/>
      <c r="F107" s="563"/>
      <c r="P107" s="585"/>
      <c r="Q107" s="585"/>
      <c r="R107" s="56"/>
      <c r="S107" s="30"/>
      <c r="T107" s="30"/>
      <c r="U107" s="30"/>
      <c r="AH107" s="30"/>
    </row>
    <row r="108" spans="1:34" x14ac:dyDescent="0.25">
      <c r="A108" s="30"/>
      <c r="C108" s="30"/>
      <c r="E108" s="563"/>
      <c r="F108" s="563"/>
      <c r="P108" s="585"/>
      <c r="Q108" s="585"/>
      <c r="R108" s="56"/>
      <c r="S108" s="30"/>
      <c r="T108" s="30"/>
      <c r="U108" s="30"/>
      <c r="AH108" s="30"/>
    </row>
    <row r="117" spans="1:34" x14ac:dyDescent="0.25">
      <c r="A117" s="30"/>
      <c r="C117" s="30"/>
      <c r="E117" s="563"/>
      <c r="F117" s="563"/>
      <c r="P117" s="585"/>
      <c r="Q117" s="585"/>
      <c r="R117" s="56"/>
      <c r="S117" s="30"/>
      <c r="T117" s="30"/>
      <c r="U117" s="30"/>
      <c r="AH117" s="30"/>
    </row>
    <row r="118" spans="1:34" x14ac:dyDescent="0.25">
      <c r="A118" s="30"/>
      <c r="C118" s="30"/>
      <c r="E118" s="563"/>
      <c r="F118" s="563"/>
      <c r="P118" s="585"/>
      <c r="Q118" s="585"/>
      <c r="R118" s="56"/>
      <c r="S118" s="30"/>
      <c r="T118" s="30"/>
      <c r="U118" s="30"/>
      <c r="AH118" s="30"/>
    </row>
  </sheetData>
  <sheetProtection password="A41C" sheet="1" objects="1" scenarios="1"/>
  <customSheetViews>
    <customSheetView guid="{4D29B127-89DB-4203-8E0C-63913F980539}" scale="75" showPageBreaks="1" showGridLines="0" printArea="1" hiddenRows="1" hiddenColumns="1" topLeftCell="I31">
      <selection activeCell="L36" sqref="L36"/>
      <colBreaks count="1" manualBreakCount="1">
        <brk id="12" max="45" man="1"/>
      </colBreaks>
      <pageMargins left="0.75" right="0.75" top="1" bottom="1" header="0.5" footer="0.5"/>
      <pageSetup paperSize="5" scale="35" pageOrder="overThenDown" orientation="landscape" r:id="rId1"/>
      <headerFooter scaleWithDoc="0" alignWithMargins="0">
        <oddHeader>&amp;CTO1-D035_Risk Assessment Framework</oddHeader>
        <oddFooter>&amp;L&amp;A
05/24/2011 &amp;C&amp;P of &amp;N&amp;R&amp;G</oddFooter>
      </headerFooter>
    </customSheetView>
  </customSheetViews>
  <mergeCells count="68">
    <mergeCell ref="B4:U4"/>
    <mergeCell ref="B6:U6"/>
    <mergeCell ref="B10:B11"/>
    <mergeCell ref="B15:B16"/>
    <mergeCell ref="B20:B21"/>
    <mergeCell ref="B23:B24"/>
    <mergeCell ref="E62:E63"/>
    <mergeCell ref="E75:E78"/>
    <mergeCell ref="E82:E84"/>
    <mergeCell ref="F82:F84"/>
    <mergeCell ref="F75:F78"/>
    <mergeCell ref="E43:E44"/>
    <mergeCell ref="F43:F44"/>
    <mergeCell ref="E60:E61"/>
    <mergeCell ref="F60:F61"/>
    <mergeCell ref="E57:E58"/>
    <mergeCell ref="F57:F58"/>
    <mergeCell ref="E90:E91"/>
    <mergeCell ref="E92:E96"/>
    <mergeCell ref="F62:F63"/>
    <mergeCell ref="F85:F86"/>
    <mergeCell ref="E85:E86"/>
    <mergeCell ref="F88:F89"/>
    <mergeCell ref="E88:E89"/>
    <mergeCell ref="F92:F96"/>
    <mergeCell ref="F90:F91"/>
    <mergeCell ref="E117:E118"/>
    <mergeCell ref="F117:F118"/>
    <mergeCell ref="E107:E108"/>
    <mergeCell ref="F107:F108"/>
    <mergeCell ref="E99:E100"/>
    <mergeCell ref="E105:E106"/>
    <mergeCell ref="F105:F106"/>
    <mergeCell ref="E103:E104"/>
    <mergeCell ref="F103:F104"/>
    <mergeCell ref="F99:F100"/>
    <mergeCell ref="Q43:Q44"/>
    <mergeCell ref="Q88:Q89"/>
    <mergeCell ref="P82:P84"/>
    <mergeCell ref="P85:P86"/>
    <mergeCell ref="Q85:Q86"/>
    <mergeCell ref="P43:P44"/>
    <mergeCell ref="Q57:Q58"/>
    <mergeCell ref="P62:P63"/>
    <mergeCell ref="P75:P78"/>
    <mergeCell ref="P88:P89"/>
    <mergeCell ref="Q107:Q108"/>
    <mergeCell ref="Q103:Q104"/>
    <mergeCell ref="Q99:Q100"/>
    <mergeCell ref="Q82:Q84"/>
    <mergeCell ref="Q92:Q96"/>
    <mergeCell ref="Q90:Q91"/>
    <mergeCell ref="P99:P100"/>
    <mergeCell ref="B2:G2"/>
    <mergeCell ref="B35:F36"/>
    <mergeCell ref="Q117:Q118"/>
    <mergeCell ref="P57:P58"/>
    <mergeCell ref="Q60:Q61"/>
    <mergeCell ref="Q62:Q63"/>
    <mergeCell ref="P117:P118"/>
    <mergeCell ref="P107:P108"/>
    <mergeCell ref="P60:P61"/>
    <mergeCell ref="Q105:Q106"/>
    <mergeCell ref="Q75:Q78"/>
    <mergeCell ref="P105:P106"/>
    <mergeCell ref="P103:P104"/>
    <mergeCell ref="P92:P96"/>
    <mergeCell ref="P90:P91"/>
  </mergeCells>
  <conditionalFormatting sqref="Z32:AA32">
    <cfRule type="containsText" dxfId="414" priority="610" stopIfTrue="1" operator="containsText" text="Moderate">
      <formula>NOT(ISERROR(SEARCH("Moderate",Z32)))</formula>
    </cfRule>
    <cfRule type="containsErrors" dxfId="413" priority="617">
      <formula>ISERROR(Z32)</formula>
    </cfRule>
    <cfRule type="containsText" dxfId="412" priority="618" operator="containsText" text="Low">
      <formula>NOT(ISERROR(SEARCH("Low",Z32)))</formula>
    </cfRule>
    <cfRule type="containsText" dxfId="411" priority="619" operator="containsText" text="Medium">
      <formula>NOT(ISERROR(SEARCH("Medium",Z32)))</formula>
    </cfRule>
    <cfRule type="containsText" dxfId="410" priority="620" operator="containsText" text="High">
      <formula>NOT(ISERROR(SEARCH("High",Z32)))</formula>
    </cfRule>
  </conditionalFormatting>
  <conditionalFormatting sqref="Z32:AA32">
    <cfRule type="colorScale" priority="616">
      <colorScale>
        <cfvo type="num" val="1"/>
        <cfvo type="percent" val="50"/>
        <cfvo type="num" val="3"/>
        <color rgb="FF00B050"/>
        <color rgb="FFFFFF00"/>
        <color rgb="FFFF0000"/>
      </colorScale>
    </cfRule>
  </conditionalFormatting>
  <conditionalFormatting sqref="Z32:AA32">
    <cfRule type="colorScale" priority="615">
      <colorScale>
        <cfvo type="num" val="1"/>
        <cfvo type="percent" val="50"/>
        <cfvo type="num" val="3"/>
        <color rgb="FF00B050"/>
        <color rgb="FFFFFF00"/>
        <color rgb="FFFF0000"/>
      </colorScale>
    </cfRule>
  </conditionalFormatting>
  <conditionalFormatting sqref="Z32:AA32">
    <cfRule type="colorScale" priority="614">
      <colorScale>
        <cfvo type="num" val="1"/>
        <cfvo type="percent" val="50"/>
        <cfvo type="num" val="3"/>
        <color rgb="FF00B050"/>
        <color rgb="FFFFFF00"/>
        <color rgb="FFFF0000"/>
      </colorScale>
    </cfRule>
  </conditionalFormatting>
  <conditionalFormatting sqref="Z32:AA32">
    <cfRule type="colorScale" priority="613">
      <colorScale>
        <cfvo type="num" val="0"/>
        <cfvo type="percent" val="50"/>
        <cfvo type="num" val="3"/>
        <color rgb="FF00B050"/>
        <color rgb="FFFFFF00"/>
        <color rgb="FFFF0000"/>
      </colorScale>
    </cfRule>
  </conditionalFormatting>
  <conditionalFormatting sqref="Z32:AA32">
    <cfRule type="colorScale" priority="612">
      <colorScale>
        <cfvo type="num" val="1"/>
        <cfvo type="percent" val="50"/>
        <cfvo type="num" val="3"/>
        <color rgb="FF00B050"/>
        <color rgb="FFFFFF00"/>
        <color rgb="FFFF0000"/>
      </colorScale>
    </cfRule>
  </conditionalFormatting>
  <conditionalFormatting sqref="Z32:AA32">
    <cfRule type="colorScale" priority="611">
      <colorScale>
        <cfvo type="num" val="0"/>
        <cfvo type="percent" val="50"/>
        <cfvo type="num" val="3"/>
        <color rgb="FF00B050"/>
        <color rgb="FFFFFF00"/>
        <color rgb="FFFF0000"/>
      </colorScale>
    </cfRule>
  </conditionalFormatting>
  <conditionalFormatting sqref="Q29">
    <cfRule type="containsErrors" dxfId="409" priority="546">
      <formula>ISERROR(Q29)</formula>
    </cfRule>
    <cfRule type="containsText" dxfId="408" priority="547" operator="containsText" text="Low">
      <formula>NOT(ISERROR(SEARCH("Low",Q29)))</formula>
    </cfRule>
    <cfRule type="containsText" dxfId="407" priority="548" operator="containsText" text="Medium">
      <formula>NOT(ISERROR(SEARCH("Medium",Q29)))</formula>
    </cfRule>
    <cfRule type="containsText" dxfId="406" priority="549" operator="containsText" text="High">
      <formula>NOT(ISERROR(SEARCH("High",Q29)))</formula>
    </cfRule>
  </conditionalFormatting>
  <conditionalFormatting sqref="Q29">
    <cfRule type="colorScale" priority="545">
      <colorScale>
        <cfvo type="num" val="1"/>
        <cfvo type="percent" val="50"/>
        <cfvo type="num" val="3"/>
        <color rgb="FF00B050"/>
        <color rgb="FFFFFF00"/>
        <color rgb="FFFF0000"/>
      </colorScale>
    </cfRule>
  </conditionalFormatting>
  <conditionalFormatting sqref="Q29">
    <cfRule type="colorScale" priority="544">
      <colorScale>
        <cfvo type="num" val="1"/>
        <cfvo type="percent" val="50"/>
        <cfvo type="num" val="3"/>
        <color rgb="FF00B050"/>
        <color rgb="FFFFFF00"/>
        <color rgb="FFFF0000"/>
      </colorScale>
    </cfRule>
  </conditionalFormatting>
  <conditionalFormatting sqref="Q29">
    <cfRule type="colorScale" priority="543">
      <colorScale>
        <cfvo type="num" val="1"/>
        <cfvo type="percent" val="50"/>
        <cfvo type="num" val="3"/>
        <color rgb="FF00B050"/>
        <color rgb="FFFFFF00"/>
        <color rgb="FFFF0000"/>
      </colorScale>
    </cfRule>
  </conditionalFormatting>
  <conditionalFormatting sqref="Q29">
    <cfRule type="colorScale" priority="542">
      <colorScale>
        <cfvo type="num" val="1"/>
        <cfvo type="percent" val="50"/>
        <cfvo type="num" val="3"/>
        <color rgb="FF00B050"/>
        <color rgb="FFFFFF00"/>
        <color rgb="FFFF0000"/>
      </colorScale>
    </cfRule>
  </conditionalFormatting>
  <conditionalFormatting sqref="R29">
    <cfRule type="containsText" dxfId="405" priority="531" stopIfTrue="1" operator="containsText" text="Moderate">
      <formula>NOT(ISERROR(SEARCH("Moderate",R29)))</formula>
    </cfRule>
    <cfRule type="containsErrors" dxfId="404" priority="538">
      <formula>ISERROR(R29)</formula>
    </cfRule>
    <cfRule type="containsText" dxfId="403" priority="539" operator="containsText" text="Low">
      <formula>NOT(ISERROR(SEARCH("Low",R29)))</formula>
    </cfRule>
    <cfRule type="containsText" dxfId="402" priority="540" operator="containsText" text="Medium">
      <formula>NOT(ISERROR(SEARCH("Medium",R29)))</formula>
    </cfRule>
    <cfRule type="containsText" dxfId="401" priority="541" operator="containsText" text="High">
      <formula>NOT(ISERROR(SEARCH("High",R29)))</formula>
    </cfRule>
  </conditionalFormatting>
  <conditionalFormatting sqref="R29">
    <cfRule type="colorScale" priority="537">
      <colorScale>
        <cfvo type="num" val="1"/>
        <cfvo type="percent" val="50"/>
        <cfvo type="num" val="3"/>
        <color rgb="FF00B050"/>
        <color rgb="FFFFFF00"/>
        <color rgb="FFFF0000"/>
      </colorScale>
    </cfRule>
  </conditionalFormatting>
  <conditionalFormatting sqref="R29">
    <cfRule type="colorScale" priority="536">
      <colorScale>
        <cfvo type="num" val="1"/>
        <cfvo type="percent" val="50"/>
        <cfvo type="num" val="3"/>
        <color rgb="FF00B050"/>
        <color rgb="FFFFFF00"/>
        <color rgb="FFFF0000"/>
      </colorScale>
    </cfRule>
  </conditionalFormatting>
  <conditionalFormatting sqref="R29">
    <cfRule type="colorScale" priority="535">
      <colorScale>
        <cfvo type="num" val="1"/>
        <cfvo type="percent" val="50"/>
        <cfvo type="num" val="3"/>
        <color rgb="FF00B050"/>
        <color rgb="FFFFFF00"/>
        <color rgb="FFFF0000"/>
      </colorScale>
    </cfRule>
  </conditionalFormatting>
  <conditionalFormatting sqref="R29">
    <cfRule type="colorScale" priority="534">
      <colorScale>
        <cfvo type="num" val="0"/>
        <cfvo type="percent" val="50"/>
        <cfvo type="num" val="3"/>
        <color rgb="FF00B050"/>
        <color rgb="FFFFFF00"/>
        <color rgb="FFFF0000"/>
      </colorScale>
    </cfRule>
  </conditionalFormatting>
  <conditionalFormatting sqref="R29">
    <cfRule type="colorScale" priority="533">
      <colorScale>
        <cfvo type="num" val="1"/>
        <cfvo type="percent" val="50"/>
        <cfvo type="num" val="3"/>
        <color rgb="FF00B050"/>
        <color rgb="FFFFFF00"/>
        <color rgb="FFFF0000"/>
      </colorScale>
    </cfRule>
  </conditionalFormatting>
  <conditionalFormatting sqref="R29">
    <cfRule type="colorScale" priority="532">
      <colorScale>
        <cfvo type="num" val="0"/>
        <cfvo type="percent" val="50"/>
        <cfvo type="num" val="3"/>
        <color rgb="FF00B050"/>
        <color rgb="FFFFFF00"/>
        <color rgb="FFFF0000"/>
      </colorScale>
    </cfRule>
  </conditionalFormatting>
  <conditionalFormatting sqref="H10">
    <cfRule type="containsText" dxfId="400" priority="351" operator="containsText" text="N/A">
      <formula>NOT(ISERROR(SEARCH("N/A",H10)))</formula>
    </cfRule>
    <cfRule type="containsText" dxfId="399" priority="352" operator="containsText" text="No">
      <formula>NOT(ISERROR(SEARCH("No",H10)))</formula>
    </cfRule>
    <cfRule type="containsText" dxfId="398" priority="353" operator="containsText" text="Partial">
      <formula>NOT(ISERROR(SEARCH("Partial",H10)))</formula>
    </cfRule>
    <cfRule type="containsText" dxfId="397" priority="354" operator="containsText" text="Yes">
      <formula>NOT(ISERROR(SEARCH("Yes",H10)))</formula>
    </cfRule>
  </conditionalFormatting>
  <conditionalFormatting sqref="H11">
    <cfRule type="containsText" dxfId="396" priority="327" operator="containsText" text="N/A">
      <formula>NOT(ISERROR(SEARCH("N/A",H11)))</formula>
    </cfRule>
    <cfRule type="containsText" dxfId="395" priority="328" operator="containsText" text="No">
      <formula>NOT(ISERROR(SEARCH("No",H11)))</formula>
    </cfRule>
    <cfRule type="containsText" dxfId="394" priority="329" operator="containsText" text="Partial">
      <formula>NOT(ISERROR(SEARCH("Partial",H11)))</formula>
    </cfRule>
    <cfRule type="containsText" dxfId="393" priority="330" operator="containsText" text="Yes">
      <formula>NOT(ISERROR(SEARCH("Yes",H11)))</formula>
    </cfRule>
  </conditionalFormatting>
  <conditionalFormatting sqref="H13">
    <cfRule type="containsText" dxfId="392" priority="319" operator="containsText" text="N/A">
      <formula>NOT(ISERROR(SEARCH("N/A",H13)))</formula>
    </cfRule>
    <cfRule type="containsText" dxfId="391" priority="320" operator="containsText" text="No">
      <formula>NOT(ISERROR(SEARCH("No",H13)))</formula>
    </cfRule>
    <cfRule type="containsText" dxfId="390" priority="321" operator="containsText" text="Partial">
      <formula>NOT(ISERROR(SEARCH("Partial",H13)))</formula>
    </cfRule>
    <cfRule type="containsText" dxfId="389" priority="322" operator="containsText" text="Yes">
      <formula>NOT(ISERROR(SEARCH("Yes",H13)))</formula>
    </cfRule>
  </conditionalFormatting>
  <conditionalFormatting sqref="H15">
    <cfRule type="containsText" dxfId="388" priority="311" operator="containsText" text="N/A">
      <formula>NOT(ISERROR(SEARCH("N/A",H15)))</formula>
    </cfRule>
    <cfRule type="containsText" dxfId="387" priority="312" operator="containsText" text="No">
      <formula>NOT(ISERROR(SEARCH("No",H15)))</formula>
    </cfRule>
    <cfRule type="containsText" dxfId="386" priority="313" operator="containsText" text="Partial">
      <formula>NOT(ISERROR(SEARCH("Partial",H15)))</formula>
    </cfRule>
    <cfRule type="containsText" dxfId="385" priority="314" operator="containsText" text="Yes">
      <formula>NOT(ISERROR(SEARCH("Yes",H15)))</formula>
    </cfRule>
  </conditionalFormatting>
  <conditionalFormatting sqref="H16">
    <cfRule type="containsText" dxfId="384" priority="303" operator="containsText" text="N/A">
      <formula>NOT(ISERROR(SEARCH("N/A",H16)))</formula>
    </cfRule>
    <cfRule type="containsText" dxfId="383" priority="304" operator="containsText" text="No">
      <formula>NOT(ISERROR(SEARCH("No",H16)))</formula>
    </cfRule>
    <cfRule type="containsText" dxfId="382" priority="305" operator="containsText" text="Partial">
      <formula>NOT(ISERROR(SEARCH("Partial",H16)))</formula>
    </cfRule>
    <cfRule type="containsText" dxfId="381" priority="306" operator="containsText" text="Yes">
      <formula>NOT(ISERROR(SEARCH("Yes",H16)))</formula>
    </cfRule>
  </conditionalFormatting>
  <conditionalFormatting sqref="H18">
    <cfRule type="containsText" dxfId="380" priority="271" operator="containsText" text="N/A">
      <formula>NOT(ISERROR(SEARCH("N/A",H18)))</formula>
    </cfRule>
    <cfRule type="containsText" dxfId="379" priority="272" operator="containsText" text="No">
      <formula>NOT(ISERROR(SEARCH("No",H18)))</formula>
    </cfRule>
    <cfRule type="containsText" dxfId="378" priority="273" operator="containsText" text="Partial">
      <formula>NOT(ISERROR(SEARCH("Partial",H18)))</formula>
    </cfRule>
    <cfRule type="containsText" dxfId="377" priority="274" operator="containsText" text="Yes">
      <formula>NOT(ISERROR(SEARCH("Yes",H18)))</formula>
    </cfRule>
  </conditionalFormatting>
  <conditionalFormatting sqref="H20">
    <cfRule type="containsText" dxfId="376" priority="263" operator="containsText" text="N/A">
      <formula>NOT(ISERROR(SEARCH("N/A",H20)))</formula>
    </cfRule>
    <cfRule type="containsText" dxfId="375" priority="264" operator="containsText" text="No">
      <formula>NOT(ISERROR(SEARCH("No",H20)))</formula>
    </cfRule>
    <cfRule type="containsText" dxfId="374" priority="265" operator="containsText" text="Partial">
      <formula>NOT(ISERROR(SEARCH("Partial",H20)))</formula>
    </cfRule>
    <cfRule type="containsText" dxfId="373" priority="266" operator="containsText" text="Yes">
      <formula>NOT(ISERROR(SEARCH("Yes",H20)))</formula>
    </cfRule>
  </conditionalFormatting>
  <conditionalFormatting sqref="H21">
    <cfRule type="containsText" dxfId="372" priority="247" operator="containsText" text="N/A">
      <formula>NOT(ISERROR(SEARCH("N/A",H21)))</formula>
    </cfRule>
    <cfRule type="containsText" dxfId="371" priority="248" operator="containsText" text="No">
      <formula>NOT(ISERROR(SEARCH("No",H21)))</formula>
    </cfRule>
    <cfRule type="containsText" dxfId="370" priority="249" operator="containsText" text="Partial">
      <formula>NOT(ISERROR(SEARCH("Partial",H21)))</formula>
    </cfRule>
    <cfRule type="containsText" dxfId="369" priority="250" operator="containsText" text="Yes">
      <formula>NOT(ISERROR(SEARCH("Yes",H21)))</formula>
    </cfRule>
  </conditionalFormatting>
  <conditionalFormatting sqref="H24">
    <cfRule type="containsText" dxfId="368" priority="239" operator="containsText" text="N/A">
      <formula>NOT(ISERROR(SEARCH("N/A",H24)))</formula>
    </cfRule>
    <cfRule type="containsText" dxfId="367" priority="240" operator="containsText" text="No">
      <formula>NOT(ISERROR(SEARCH("No",H24)))</formula>
    </cfRule>
    <cfRule type="containsText" dxfId="366" priority="241" operator="containsText" text="Partial">
      <formula>NOT(ISERROR(SEARCH("Partial",H24)))</formula>
    </cfRule>
    <cfRule type="containsText" dxfId="365" priority="242" operator="containsText" text="Yes">
      <formula>NOT(ISERROR(SEARCH("Yes",H24)))</formula>
    </cfRule>
  </conditionalFormatting>
  <conditionalFormatting sqref="H23">
    <cfRule type="containsText" dxfId="364" priority="231" operator="containsText" text="N/A">
      <formula>NOT(ISERROR(SEARCH("N/A",H23)))</formula>
    </cfRule>
    <cfRule type="containsText" dxfId="363" priority="232" operator="containsText" text="No">
      <formula>NOT(ISERROR(SEARCH("No",H23)))</formula>
    </cfRule>
    <cfRule type="containsText" dxfId="362" priority="233" operator="containsText" text="Partial">
      <formula>NOT(ISERROR(SEARCH("Partial",H23)))</formula>
    </cfRule>
    <cfRule type="containsText" dxfId="361" priority="234" operator="containsText" text="Yes">
      <formula>NOT(ISERROR(SEARCH("Yes",H23)))</formula>
    </cfRule>
  </conditionalFormatting>
  <conditionalFormatting sqref="H26">
    <cfRule type="containsText" dxfId="360" priority="223" operator="containsText" text="N/A">
      <formula>NOT(ISERROR(SEARCH("N/A",H26)))</formula>
    </cfRule>
    <cfRule type="containsText" dxfId="359" priority="224" operator="containsText" text="No">
      <formula>NOT(ISERROR(SEARCH("No",H26)))</formula>
    </cfRule>
    <cfRule type="containsText" dxfId="358" priority="225" operator="containsText" text="Partial">
      <formula>NOT(ISERROR(SEARCH("Partial",H26)))</formula>
    </cfRule>
    <cfRule type="containsText" dxfId="357" priority="226" operator="containsText" text="Yes">
      <formula>NOT(ISERROR(SEARCH("Yes",H26)))</formula>
    </cfRule>
  </conditionalFormatting>
  <conditionalFormatting sqref="P26 P23:P24 P20:P21 P18 P13 P15:P16 P10:P11">
    <cfRule type="containsText" dxfId="356" priority="71" operator="containsText" text="N/A">
      <formula>NOT(ISERROR(SEARCH("N/A",P10)))</formula>
    </cfRule>
    <cfRule type="containsText" dxfId="355" priority="72" operator="containsText" text="High">
      <formula>NOT(ISERROR(SEARCH("High",P10)))</formula>
    </cfRule>
    <cfRule type="containsText" dxfId="354" priority="73" operator="containsText" text="Medium">
      <formula>NOT(ISERROR(SEARCH("Medium",P10)))</formula>
    </cfRule>
    <cfRule type="containsText" dxfId="353" priority="74" operator="containsText" text="Low">
      <formula>NOT(ISERROR(SEARCH("Low",P10)))</formula>
    </cfRule>
  </conditionalFormatting>
  <conditionalFormatting sqref="P26 P23:P24 P20:P21 P18 P13">
    <cfRule type="containsText" dxfId="352" priority="67" operator="containsText" text="N/A">
      <formula>NOT(ISERROR(SEARCH("N/A",P13)))</formula>
    </cfRule>
    <cfRule type="containsText" dxfId="351" priority="68" operator="containsText" text="High">
      <formula>NOT(ISERROR(SEARCH("High",P13)))</formula>
    </cfRule>
    <cfRule type="containsText" dxfId="350" priority="69" operator="containsText" text="Medium">
      <formula>NOT(ISERROR(SEARCH("Medium",P13)))</formula>
    </cfRule>
    <cfRule type="containsText" dxfId="349" priority="70" operator="containsText" text="Low">
      <formula>NOT(ISERROR(SEARCH("Low",P13)))</formula>
    </cfRule>
  </conditionalFormatting>
  <conditionalFormatting sqref="K9:K10">
    <cfRule type="containsText" dxfId="348" priority="64" operator="containsText" text="H">
      <formula>NOT(ISERROR(SEARCH("H",K9)))</formula>
    </cfRule>
    <cfRule type="containsText" dxfId="347" priority="65" operator="containsText" text="M">
      <formula>NOT(ISERROR(SEARCH("M",K9)))</formula>
    </cfRule>
    <cfRule type="containsText" dxfId="346" priority="66" operator="containsText" text="L">
      <formula>NOT(ISERROR(SEARCH("L",K9)))</formula>
    </cfRule>
  </conditionalFormatting>
  <conditionalFormatting sqref="N9:N10">
    <cfRule type="containsText" dxfId="345" priority="61" operator="containsText" text="H">
      <formula>NOT(ISERROR(SEARCH("H",N9)))</formula>
    </cfRule>
    <cfRule type="containsText" dxfId="344" priority="62" operator="containsText" text="M">
      <formula>NOT(ISERROR(SEARCH("M",N9)))</formula>
    </cfRule>
    <cfRule type="containsText" dxfId="343" priority="63" operator="containsText" text="L">
      <formula>NOT(ISERROR(SEARCH("L",N9)))</formula>
    </cfRule>
  </conditionalFormatting>
  <conditionalFormatting sqref="N11">
    <cfRule type="containsText" dxfId="342" priority="58" operator="containsText" text="H">
      <formula>NOT(ISERROR(SEARCH("H",N11)))</formula>
    </cfRule>
    <cfRule type="containsText" dxfId="341" priority="59" operator="containsText" text="M">
      <formula>NOT(ISERROR(SEARCH("M",N11)))</formula>
    </cfRule>
    <cfRule type="containsText" dxfId="340" priority="60" operator="containsText" text="L">
      <formula>NOT(ISERROR(SEARCH("L",N11)))</formula>
    </cfRule>
  </conditionalFormatting>
  <conditionalFormatting sqref="N13">
    <cfRule type="containsText" dxfId="339" priority="55" operator="containsText" text="H">
      <formula>NOT(ISERROR(SEARCH("H",N13)))</formula>
    </cfRule>
    <cfRule type="containsText" dxfId="338" priority="56" operator="containsText" text="M">
      <formula>NOT(ISERROR(SEARCH("M",N13)))</formula>
    </cfRule>
    <cfRule type="containsText" dxfId="337" priority="57" operator="containsText" text="L">
      <formula>NOT(ISERROR(SEARCH("L",N13)))</formula>
    </cfRule>
  </conditionalFormatting>
  <conditionalFormatting sqref="N15">
    <cfRule type="containsText" dxfId="336" priority="52" operator="containsText" text="H">
      <formula>NOT(ISERROR(SEARCH("H",N15)))</formula>
    </cfRule>
    <cfRule type="containsText" dxfId="335" priority="53" operator="containsText" text="M">
      <formula>NOT(ISERROR(SEARCH("M",N15)))</formula>
    </cfRule>
    <cfRule type="containsText" dxfId="334" priority="54" operator="containsText" text="L">
      <formula>NOT(ISERROR(SEARCH("L",N15)))</formula>
    </cfRule>
  </conditionalFormatting>
  <conditionalFormatting sqref="N16">
    <cfRule type="containsText" dxfId="333" priority="49" operator="containsText" text="H">
      <formula>NOT(ISERROR(SEARCH("H",N16)))</formula>
    </cfRule>
    <cfRule type="containsText" dxfId="332" priority="50" operator="containsText" text="M">
      <formula>NOT(ISERROR(SEARCH("M",N16)))</formula>
    </cfRule>
    <cfRule type="containsText" dxfId="331" priority="51" operator="containsText" text="L">
      <formula>NOT(ISERROR(SEARCH("L",N16)))</formula>
    </cfRule>
  </conditionalFormatting>
  <conditionalFormatting sqref="N18">
    <cfRule type="containsText" dxfId="330" priority="46" operator="containsText" text="H">
      <formula>NOT(ISERROR(SEARCH("H",N18)))</formula>
    </cfRule>
    <cfRule type="containsText" dxfId="329" priority="47" operator="containsText" text="M">
      <formula>NOT(ISERROR(SEARCH("M",N18)))</formula>
    </cfRule>
    <cfRule type="containsText" dxfId="328" priority="48" operator="containsText" text="L">
      <formula>NOT(ISERROR(SEARCH("L",N18)))</formula>
    </cfRule>
  </conditionalFormatting>
  <conditionalFormatting sqref="N20">
    <cfRule type="containsText" dxfId="327" priority="43" operator="containsText" text="H">
      <formula>NOT(ISERROR(SEARCH("H",N20)))</formula>
    </cfRule>
    <cfRule type="containsText" dxfId="326" priority="44" operator="containsText" text="M">
      <formula>NOT(ISERROR(SEARCH("M",N20)))</formula>
    </cfRule>
    <cfRule type="containsText" dxfId="325" priority="45" operator="containsText" text="L">
      <formula>NOT(ISERROR(SEARCH("L",N20)))</formula>
    </cfRule>
  </conditionalFormatting>
  <conditionalFormatting sqref="N21">
    <cfRule type="containsText" dxfId="324" priority="40" operator="containsText" text="H">
      <formula>NOT(ISERROR(SEARCH("H",N21)))</formula>
    </cfRule>
    <cfRule type="containsText" dxfId="323" priority="41" operator="containsText" text="M">
      <formula>NOT(ISERROR(SEARCH("M",N21)))</formula>
    </cfRule>
    <cfRule type="containsText" dxfId="322" priority="42" operator="containsText" text="L">
      <formula>NOT(ISERROR(SEARCH("L",N21)))</formula>
    </cfRule>
  </conditionalFormatting>
  <conditionalFormatting sqref="N23">
    <cfRule type="containsText" dxfId="321" priority="37" operator="containsText" text="H">
      <formula>NOT(ISERROR(SEARCH("H",N23)))</formula>
    </cfRule>
    <cfRule type="containsText" dxfId="320" priority="38" operator="containsText" text="M">
      <formula>NOT(ISERROR(SEARCH("M",N23)))</formula>
    </cfRule>
    <cfRule type="containsText" dxfId="319" priority="39" operator="containsText" text="L">
      <formula>NOT(ISERROR(SEARCH("L",N23)))</formula>
    </cfRule>
  </conditionalFormatting>
  <conditionalFormatting sqref="N24">
    <cfRule type="containsText" dxfId="318" priority="34" operator="containsText" text="H">
      <formula>NOT(ISERROR(SEARCH("H",N24)))</formula>
    </cfRule>
    <cfRule type="containsText" dxfId="317" priority="35" operator="containsText" text="M">
      <formula>NOT(ISERROR(SEARCH("M",N24)))</formula>
    </cfRule>
    <cfRule type="containsText" dxfId="316" priority="36" operator="containsText" text="L">
      <formula>NOT(ISERROR(SEARCH("L",N24)))</formula>
    </cfRule>
  </conditionalFormatting>
  <conditionalFormatting sqref="N26">
    <cfRule type="containsText" dxfId="315" priority="31" operator="containsText" text="H">
      <formula>NOT(ISERROR(SEARCH("H",N26)))</formula>
    </cfRule>
    <cfRule type="containsText" dxfId="314" priority="32" operator="containsText" text="M">
      <formula>NOT(ISERROR(SEARCH("M",N26)))</formula>
    </cfRule>
    <cfRule type="containsText" dxfId="313" priority="33" operator="containsText" text="L">
      <formula>NOT(ISERROR(SEARCH("L",N26)))</formula>
    </cfRule>
  </conditionalFormatting>
  <conditionalFormatting sqref="K11">
    <cfRule type="containsText" dxfId="312" priority="28" operator="containsText" text="H">
      <formula>NOT(ISERROR(SEARCH("H",K11)))</formula>
    </cfRule>
    <cfRule type="containsText" dxfId="311" priority="29" operator="containsText" text="M">
      <formula>NOT(ISERROR(SEARCH("M",K11)))</formula>
    </cfRule>
    <cfRule type="containsText" dxfId="310" priority="30" operator="containsText" text="L">
      <formula>NOT(ISERROR(SEARCH("L",K11)))</formula>
    </cfRule>
  </conditionalFormatting>
  <conditionalFormatting sqref="K13">
    <cfRule type="containsText" dxfId="309" priority="25" operator="containsText" text="H">
      <formula>NOT(ISERROR(SEARCH("H",K13)))</formula>
    </cfRule>
    <cfRule type="containsText" dxfId="308" priority="26" operator="containsText" text="M">
      <formula>NOT(ISERROR(SEARCH("M",K13)))</formula>
    </cfRule>
    <cfRule type="containsText" dxfId="307" priority="27" operator="containsText" text="L">
      <formula>NOT(ISERROR(SEARCH("L",K13)))</formula>
    </cfRule>
  </conditionalFormatting>
  <conditionalFormatting sqref="K15">
    <cfRule type="containsText" dxfId="306" priority="22" operator="containsText" text="H">
      <formula>NOT(ISERROR(SEARCH("H",K15)))</formula>
    </cfRule>
    <cfRule type="containsText" dxfId="305" priority="23" operator="containsText" text="M">
      <formula>NOT(ISERROR(SEARCH("M",K15)))</formula>
    </cfRule>
    <cfRule type="containsText" dxfId="304" priority="24" operator="containsText" text="L">
      <formula>NOT(ISERROR(SEARCH("L",K15)))</formula>
    </cfRule>
  </conditionalFormatting>
  <conditionalFormatting sqref="K16">
    <cfRule type="containsText" dxfId="303" priority="19" operator="containsText" text="H">
      <formula>NOT(ISERROR(SEARCH("H",K16)))</formula>
    </cfRule>
    <cfRule type="containsText" dxfId="302" priority="20" operator="containsText" text="M">
      <formula>NOT(ISERROR(SEARCH("M",K16)))</formula>
    </cfRule>
    <cfRule type="containsText" dxfId="301" priority="21" operator="containsText" text="L">
      <formula>NOT(ISERROR(SEARCH("L",K16)))</formula>
    </cfRule>
  </conditionalFormatting>
  <conditionalFormatting sqref="K18">
    <cfRule type="containsText" dxfId="300" priority="16" operator="containsText" text="H">
      <formula>NOT(ISERROR(SEARCH("H",K18)))</formula>
    </cfRule>
    <cfRule type="containsText" dxfId="299" priority="17" operator="containsText" text="M">
      <formula>NOT(ISERROR(SEARCH("M",K18)))</formula>
    </cfRule>
    <cfRule type="containsText" dxfId="298" priority="18" operator="containsText" text="L">
      <formula>NOT(ISERROR(SEARCH("L",K18)))</formula>
    </cfRule>
  </conditionalFormatting>
  <conditionalFormatting sqref="K20">
    <cfRule type="containsText" dxfId="297" priority="13" operator="containsText" text="H">
      <formula>NOT(ISERROR(SEARCH("H",K20)))</formula>
    </cfRule>
    <cfRule type="containsText" dxfId="296" priority="14" operator="containsText" text="M">
      <formula>NOT(ISERROR(SEARCH("M",K20)))</formula>
    </cfRule>
    <cfRule type="containsText" dxfId="295" priority="15" operator="containsText" text="L">
      <formula>NOT(ISERROR(SEARCH("L",K20)))</formula>
    </cfRule>
  </conditionalFormatting>
  <conditionalFormatting sqref="K21">
    <cfRule type="containsText" dxfId="294" priority="10" operator="containsText" text="H">
      <formula>NOT(ISERROR(SEARCH("H",K21)))</formula>
    </cfRule>
    <cfRule type="containsText" dxfId="293" priority="11" operator="containsText" text="M">
      <formula>NOT(ISERROR(SEARCH("M",K21)))</formula>
    </cfRule>
    <cfRule type="containsText" dxfId="292" priority="12" operator="containsText" text="L">
      <formula>NOT(ISERROR(SEARCH("L",K21)))</formula>
    </cfRule>
  </conditionalFormatting>
  <conditionalFormatting sqref="K23">
    <cfRule type="containsText" dxfId="291" priority="7" operator="containsText" text="H">
      <formula>NOT(ISERROR(SEARCH("H",K23)))</formula>
    </cfRule>
    <cfRule type="containsText" dxfId="290" priority="8" operator="containsText" text="M">
      <formula>NOT(ISERROR(SEARCH("M",K23)))</formula>
    </cfRule>
    <cfRule type="containsText" dxfId="289" priority="9" operator="containsText" text="L">
      <formula>NOT(ISERROR(SEARCH("L",K23)))</formula>
    </cfRule>
  </conditionalFormatting>
  <conditionalFormatting sqref="K24">
    <cfRule type="containsText" dxfId="288" priority="4" operator="containsText" text="H">
      <formula>NOT(ISERROR(SEARCH("H",K24)))</formula>
    </cfRule>
    <cfRule type="containsText" dxfId="287" priority="5" operator="containsText" text="M">
      <formula>NOT(ISERROR(SEARCH("M",K24)))</formula>
    </cfRule>
    <cfRule type="containsText" dxfId="286" priority="6" operator="containsText" text="L">
      <formula>NOT(ISERROR(SEARCH("L",K24)))</formula>
    </cfRule>
  </conditionalFormatting>
  <conditionalFormatting sqref="K26">
    <cfRule type="containsText" dxfId="285" priority="1" operator="containsText" text="H">
      <formula>NOT(ISERROR(SEARCH("H",K26)))</formula>
    </cfRule>
    <cfRule type="containsText" dxfId="284" priority="2" operator="containsText" text="M">
      <formula>NOT(ISERROR(SEARCH("M",K26)))</formula>
    </cfRule>
    <cfRule type="containsText" dxfId="283" priority="3" operator="containsText" text="L">
      <formula>NOT(ISERROR(SEARCH("L",K26)))</formula>
    </cfRule>
  </conditionalFormatting>
  <dataValidations count="2">
    <dataValidation type="list" allowBlank="1" showInputMessage="1" showErrorMessage="1" sqref="H23:H24 H18 H20:H21 H13 H26 H15:H16 H10:H11">
      <formula1>$AE$7:$AH$7</formula1>
    </dataValidation>
    <dataValidation type="list" allowBlank="1" showInputMessage="1" showErrorMessage="1" sqref="K20:K21 N18 K9:K11 K15:K16 K18 N20:N21 N10:N11 N15:N16 N23:N24 K23:K24 K13 N13 N26 K26">
      <formula1>"L, M, H"</formula1>
    </dataValidation>
  </dataValidations>
  <pageMargins left="0.75" right="0.75" top="1" bottom="1" header="0.5" footer="0.5"/>
  <pageSetup paperSize="5" scale="35" pageOrder="overThenDown" orientation="landscape" r:id="rId2"/>
  <headerFooter scaleWithDoc="0" alignWithMargins="0">
    <oddHeader>&amp;CTO1-D035_Risk Assessment Framework</oddHeader>
    <oddFooter>&amp;L&amp;A
05/24/2011 &amp;C&amp;P of &amp;N&amp;R&amp;G</oddFooter>
  </headerFooter>
  <colBreaks count="1" manualBreakCount="1">
    <brk id="22" min="5" max="50" man="1"/>
  </colBreaks>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79998168889431442"/>
  </sheetPr>
  <dimension ref="B2:AH83"/>
  <sheetViews>
    <sheetView showGridLines="0" topLeftCell="G1" zoomScale="70" zoomScaleNormal="70" zoomScaleSheetLayoutView="57" zoomScalePageLayoutView="20" workbookViewId="0">
      <pane ySplit="9" topLeftCell="A10" activePane="bottomLeft" state="frozen"/>
      <selection pane="bottomLeft" activeCell="N10" sqref="N10"/>
    </sheetView>
  </sheetViews>
  <sheetFormatPr defaultColWidth="9.140625" defaultRowHeight="14.3" x14ac:dyDescent="0.25"/>
  <cols>
    <col min="1" max="1" width="2.7109375" style="30" customWidth="1"/>
    <col min="2" max="2" width="15.7109375" style="30" customWidth="1"/>
    <col min="3" max="3" width="6.7109375" style="190" customWidth="1"/>
    <col min="4" max="6" width="60.7109375" style="30" customWidth="1"/>
    <col min="7" max="7" width="60.7109375" style="249" customWidth="1"/>
    <col min="8" max="8" width="20.7109375" style="30" customWidth="1"/>
    <col min="9" max="9" width="20.7109375" style="249" hidden="1" customWidth="1"/>
    <col min="10" max="10" width="60.7109375" style="249" customWidth="1"/>
    <col min="11" max="11" width="20.7109375" style="235" customWidth="1"/>
    <col min="12" max="12" width="20.7109375" style="235" hidden="1" customWidth="1"/>
    <col min="13" max="13" width="60.7109375" style="249" customWidth="1"/>
    <col min="14" max="14" width="20.7109375" style="235" customWidth="1"/>
    <col min="15" max="15" width="20.7109375" style="235" hidden="1" customWidth="1"/>
    <col min="16" max="16" width="25.7109375" style="30" customWidth="1"/>
    <col min="17" max="18" width="65.7109375" style="30" customWidth="1"/>
    <col min="19" max="21" width="15.7109375" style="30" hidden="1" customWidth="1"/>
    <col min="22" max="22" width="2.5703125" style="30" customWidth="1"/>
    <col min="23" max="23" width="34.28515625" style="30" customWidth="1"/>
    <col min="24" max="27" width="21.140625" style="30" customWidth="1"/>
    <col min="28" max="28" width="12.5703125" style="30" customWidth="1"/>
    <col min="29" max="29" width="22.42578125" style="30" customWidth="1"/>
    <col min="30" max="30" width="27.140625" style="30" customWidth="1"/>
    <col min="31" max="31" width="23.42578125" style="30" hidden="1" customWidth="1"/>
    <col min="32" max="32" width="13.42578125" style="30" hidden="1" customWidth="1"/>
    <col min="33" max="33" width="16.28515625" style="30" hidden="1" customWidth="1"/>
    <col min="34" max="34" width="91" style="30" hidden="1" customWidth="1"/>
    <col min="35" max="35" width="70" style="30" customWidth="1"/>
    <col min="36" max="16384" width="9.140625" style="30"/>
  </cols>
  <sheetData>
    <row r="2" spans="2:34" s="358" customFormat="1" x14ac:dyDescent="0.25">
      <c r="B2" s="562" t="str">
        <f>IAM!B2</f>
        <v>FOR THE STATE OF SOUTH CAROLINA INTERNAL USE ONLY (VERSION 1.0)</v>
      </c>
      <c r="C2" s="562"/>
      <c r="D2" s="562"/>
      <c r="E2" s="562"/>
      <c r="F2" s="562"/>
      <c r="G2" s="562"/>
    </row>
    <row r="3" spans="2:34" s="358" customFormat="1" x14ac:dyDescent="0.25"/>
    <row r="4" spans="2:34" ht="45.1" customHeight="1" x14ac:dyDescent="0.25">
      <c r="B4" s="444" t="str">
        <f>Reference!B4</f>
        <v>State of South Carolina
Information Security Enterprise Risk Assessment Framework: Self-Assessment Tool</v>
      </c>
      <c r="C4" s="444"/>
      <c r="D4" s="444"/>
      <c r="E4" s="444"/>
      <c r="F4" s="444"/>
      <c r="G4" s="444"/>
      <c r="H4" s="444"/>
      <c r="I4" s="444"/>
      <c r="J4" s="444"/>
      <c r="K4" s="444"/>
      <c r="L4" s="444"/>
      <c r="M4" s="444"/>
      <c r="N4" s="444"/>
      <c r="O4" s="444"/>
      <c r="P4" s="444"/>
      <c r="Q4" s="444"/>
      <c r="R4" s="444"/>
      <c r="S4" s="444"/>
      <c r="T4" s="444"/>
      <c r="U4" s="444"/>
    </row>
    <row r="5" spans="2:34" x14ac:dyDescent="0.25">
      <c r="B5" s="2"/>
      <c r="C5" s="2"/>
      <c r="D5" s="2"/>
      <c r="E5" s="15"/>
      <c r="F5" s="2"/>
      <c r="G5" s="243"/>
      <c r="H5" s="2"/>
      <c r="I5" s="243"/>
      <c r="J5" s="243"/>
      <c r="K5" s="243"/>
      <c r="L5" s="243"/>
      <c r="M5" s="243"/>
      <c r="N5" s="243"/>
      <c r="O5" s="243"/>
      <c r="P5" s="15"/>
      <c r="Q5" s="2"/>
      <c r="R5" s="2"/>
    </row>
    <row r="6" spans="2:34" ht="15.7" x14ac:dyDescent="0.25">
      <c r="B6" s="510" t="s">
        <v>31</v>
      </c>
      <c r="C6" s="510"/>
      <c r="D6" s="510"/>
      <c r="E6" s="510"/>
      <c r="F6" s="510"/>
      <c r="G6" s="510"/>
      <c r="H6" s="510"/>
      <c r="I6" s="510"/>
      <c r="J6" s="510"/>
      <c r="K6" s="510"/>
      <c r="L6" s="510"/>
      <c r="M6" s="510"/>
      <c r="N6" s="510"/>
      <c r="O6" s="510"/>
      <c r="P6" s="510"/>
      <c r="Q6" s="510"/>
      <c r="R6" s="510"/>
      <c r="S6" s="510"/>
      <c r="T6" s="510"/>
      <c r="U6" s="510"/>
      <c r="AE6" s="30" t="s">
        <v>10</v>
      </c>
      <c r="AF6" s="30" t="s">
        <v>13</v>
      </c>
      <c r="AG6" s="30" t="s">
        <v>9</v>
      </c>
      <c r="AH6" s="30" t="s">
        <v>14</v>
      </c>
    </row>
    <row r="7" spans="2:34" ht="15" customHeight="1" x14ac:dyDescent="0.25">
      <c r="AE7" s="30" t="s">
        <v>0</v>
      </c>
      <c r="AF7" s="30" t="s">
        <v>2</v>
      </c>
      <c r="AG7" s="30" t="s">
        <v>1</v>
      </c>
      <c r="AH7" s="30" t="s">
        <v>14</v>
      </c>
    </row>
    <row r="8" spans="2:34" ht="38.5" x14ac:dyDescent="0.25">
      <c r="B8" s="120" t="s">
        <v>608</v>
      </c>
      <c r="C8" s="107" t="s">
        <v>22</v>
      </c>
      <c r="D8" s="107" t="s">
        <v>49</v>
      </c>
      <c r="E8" s="107" t="s">
        <v>705</v>
      </c>
      <c r="F8" s="107" t="s">
        <v>706</v>
      </c>
      <c r="G8" s="107" t="s">
        <v>652</v>
      </c>
      <c r="H8" s="107" t="s">
        <v>651</v>
      </c>
      <c r="I8" s="107" t="s">
        <v>655</v>
      </c>
      <c r="J8" s="107" t="s">
        <v>653</v>
      </c>
      <c r="K8" s="341" t="s">
        <v>644</v>
      </c>
      <c r="L8" s="107" t="s">
        <v>656</v>
      </c>
      <c r="M8" s="107" t="s">
        <v>654</v>
      </c>
      <c r="N8" s="341" t="s">
        <v>645</v>
      </c>
      <c r="O8" s="107" t="s">
        <v>657</v>
      </c>
      <c r="P8" s="107" t="s">
        <v>659</v>
      </c>
      <c r="Q8" s="107" t="s">
        <v>649</v>
      </c>
      <c r="R8" s="107" t="s">
        <v>658</v>
      </c>
      <c r="S8" s="106" t="s">
        <v>11</v>
      </c>
      <c r="T8" s="106" t="s">
        <v>12</v>
      </c>
      <c r="U8" s="106" t="s">
        <v>16</v>
      </c>
    </row>
    <row r="9" spans="2:34" x14ac:dyDescent="0.25">
      <c r="B9" s="119" t="s">
        <v>78</v>
      </c>
      <c r="C9" s="117"/>
      <c r="D9" s="117"/>
      <c r="E9" s="117"/>
      <c r="F9" s="117"/>
      <c r="G9" s="117"/>
      <c r="H9" s="117"/>
      <c r="I9" s="117"/>
      <c r="J9" s="117"/>
      <c r="K9" s="342"/>
      <c r="L9" s="117"/>
      <c r="M9" s="117"/>
      <c r="N9" s="342"/>
      <c r="O9" s="117"/>
      <c r="P9" s="117"/>
      <c r="Q9" s="117"/>
      <c r="R9" s="117"/>
      <c r="S9" s="117"/>
      <c r="T9" s="117"/>
      <c r="U9" s="117"/>
    </row>
    <row r="10" spans="2:34" ht="162.55000000000001" x14ac:dyDescent="0.25">
      <c r="B10" s="572" t="s">
        <v>641</v>
      </c>
      <c r="C10" s="265">
        <v>12.01</v>
      </c>
      <c r="D10" s="266" t="s">
        <v>186</v>
      </c>
      <c r="E10" s="297" t="s">
        <v>1074</v>
      </c>
      <c r="F10" s="390"/>
      <c r="G10" s="310" t="s">
        <v>740</v>
      </c>
      <c r="H10" s="378"/>
      <c r="I10" s="261">
        <f>IF(H10="No",1,IF(H10="Partial",2,IF(H10="Yes",3,0)))</f>
        <v>0</v>
      </c>
      <c r="J10" s="315" t="s">
        <v>741</v>
      </c>
      <c r="K10" s="407"/>
      <c r="L10" s="261">
        <f>IF(K10="L",1,IF(K10="M",2,IF(K10="H",3,0)))</f>
        <v>0</v>
      </c>
      <c r="M10" s="264" t="s">
        <v>928</v>
      </c>
      <c r="N10" s="407"/>
      <c r="O10" s="261">
        <f>IF(N10="L",1,IF(N10="M",2,IF(N10="H",3,0)))</f>
        <v>0</v>
      </c>
      <c r="P10" s="262" t="str">
        <f>IF((L10*O10*I10)=0," ", IF((L10*O10*I10)&lt;=3,"Low",IF((L10*O10*I10)&gt;12,"High","Medium")))</f>
        <v xml:space="preserve"> </v>
      </c>
      <c r="Q10" s="380"/>
      <c r="R10" s="380"/>
      <c r="S10" s="259" t="str">
        <f>IF(H10="Yes",3,IF(H10="No",1, IF(H10="Partial", 2, "")))</f>
        <v/>
      </c>
      <c r="T10" s="259" t="str">
        <f>IF(P10="Low",1,IF(P10="High",3, IF(P10="Medium", 2, "")))</f>
        <v/>
      </c>
      <c r="U10" s="260">
        <f>IF(H10="N/A", 0, IF(H10="",0,1))</f>
        <v>0</v>
      </c>
    </row>
    <row r="11" spans="2:34" ht="203.2" x14ac:dyDescent="0.25">
      <c r="B11" s="574"/>
      <c r="C11" s="265">
        <v>12.02</v>
      </c>
      <c r="D11" s="268" t="s">
        <v>1075</v>
      </c>
      <c r="E11" s="271" t="s">
        <v>1076</v>
      </c>
      <c r="F11" s="390"/>
      <c r="G11" s="310" t="s">
        <v>742</v>
      </c>
      <c r="H11" s="378"/>
      <c r="I11" s="261">
        <f>IF(H11="No",1,IF(H11="Partial",2,IF(H11="Yes",3,0)))</f>
        <v>0</v>
      </c>
      <c r="J11" s="316" t="s">
        <v>933</v>
      </c>
      <c r="K11" s="407"/>
      <c r="L11" s="261">
        <f>IF(K11="L",1,IF(K11="M",2,IF(K11="H",3,0)))</f>
        <v>0</v>
      </c>
      <c r="M11" s="316" t="s">
        <v>930</v>
      </c>
      <c r="N11" s="407"/>
      <c r="O11" s="261">
        <f>IF(N11="L",1,IF(N11="M",2,IF(N11="H",3,0)))</f>
        <v>0</v>
      </c>
      <c r="P11" s="262" t="str">
        <f>IF((L11*O11*I11)=0," ", IF((L11*O11*I11)&lt;=3,"Low",IF((L11*O11*I11)&gt;12,"High","Medium")))</f>
        <v xml:space="preserve"> </v>
      </c>
      <c r="Q11" s="380"/>
      <c r="R11" s="380"/>
      <c r="S11" s="259" t="str">
        <f>IF(H11="Yes",3,IF(H11="No",1, IF(H11="Partial", 2, "")))</f>
        <v/>
      </c>
      <c r="T11" s="259" t="str">
        <f>IF(P11="Low",1,IF(P11="High",3, IF(P11="Medium", 2, "")))</f>
        <v/>
      </c>
      <c r="U11" s="260">
        <f>IF(H11="N/A", 0, IF(H11="",0,1))</f>
        <v>0</v>
      </c>
    </row>
    <row r="12" spans="2:34" ht="256.64999999999998" x14ac:dyDescent="0.25">
      <c r="B12" s="574"/>
      <c r="C12" s="265">
        <v>12.03</v>
      </c>
      <c r="D12" s="270" t="s">
        <v>184</v>
      </c>
      <c r="E12" s="273" t="s">
        <v>1085</v>
      </c>
      <c r="F12" s="390"/>
      <c r="G12" s="310" t="s">
        <v>743</v>
      </c>
      <c r="H12" s="378"/>
      <c r="I12" s="261">
        <f>IF(H12="No",1,IF(H12="Partial",2,IF(H12="Yes",3,0)))</f>
        <v>0</v>
      </c>
      <c r="J12" s="316" t="s">
        <v>744</v>
      </c>
      <c r="K12" s="407"/>
      <c r="L12" s="261">
        <f>IF(K12="L",1,IF(K12="M",2,IF(K12="H",3,0)))</f>
        <v>0</v>
      </c>
      <c r="M12" s="316" t="s">
        <v>929</v>
      </c>
      <c r="N12" s="407"/>
      <c r="O12" s="261">
        <f>IF(N12="L",1,IF(N12="M",2,IF(N12="H",3,0)))</f>
        <v>0</v>
      </c>
      <c r="P12" s="262" t="str">
        <f>IF((L12*O12*I12)=0," ", IF((L12*O12*I12)&lt;=3,"Low",IF((L12*O12*I12)&gt;12,"High","Medium")))</f>
        <v xml:space="preserve"> </v>
      </c>
      <c r="Q12" s="380"/>
      <c r="R12" s="380"/>
      <c r="S12" s="259" t="str">
        <f>IF(H12="Yes",3,IF(H12="No",1, IF(H12="Partial", 2, "")))</f>
        <v/>
      </c>
      <c r="T12" s="259" t="str">
        <f>IF(P12="Low",1,IF(P12="High",3, IF(P12="Medium", 2, "")))</f>
        <v/>
      </c>
      <c r="U12" s="260">
        <f>IF(H12="N/A", 0, IF(H12="",0,1))</f>
        <v>0</v>
      </c>
    </row>
    <row r="13" spans="2:34" ht="141.15" x14ac:dyDescent="0.25">
      <c r="B13" s="574"/>
      <c r="C13" s="265">
        <v>12.04</v>
      </c>
      <c r="D13" s="268" t="s">
        <v>1077</v>
      </c>
      <c r="E13" s="273" t="s">
        <v>1078</v>
      </c>
      <c r="F13" s="390"/>
      <c r="G13" s="310" t="s">
        <v>1079</v>
      </c>
      <c r="H13" s="378"/>
      <c r="I13" s="261">
        <f>IF(H13="No",1,IF(H13="Partial",2,IF(H13="Yes",3,0)))</f>
        <v>0</v>
      </c>
      <c r="J13" s="316" t="s">
        <v>932</v>
      </c>
      <c r="K13" s="407"/>
      <c r="L13" s="261">
        <f>IF(K13="L",1,IF(K13="M",2,IF(K13="H",3,0)))</f>
        <v>0</v>
      </c>
      <c r="M13" s="316" t="s">
        <v>1080</v>
      </c>
      <c r="N13" s="407"/>
      <c r="O13" s="261">
        <f>IF(N13="L",1,IF(N13="M",2,IF(N13="H",3,0)))</f>
        <v>0</v>
      </c>
      <c r="P13" s="262" t="str">
        <f>IF((L13*O13*I13)=0," ", IF((L13*O13*I13)&lt;=3,"Low",IF((L13*O13*I13)&gt;12,"High","Medium")))</f>
        <v xml:space="preserve"> </v>
      </c>
      <c r="Q13" s="380"/>
      <c r="R13" s="380"/>
      <c r="S13" s="259" t="str">
        <f>IF(H13="Yes",3,IF(H13="No",1, IF(H13="Partial", 2, "")))</f>
        <v/>
      </c>
      <c r="T13" s="259" t="str">
        <f>IF(P13="Low",1,IF(P13="High",3, IF(P13="Medium", 2, "")))</f>
        <v/>
      </c>
      <c r="U13" s="260">
        <f>IF(H13="N/A", 0, IF(H13="",0,1))</f>
        <v>0</v>
      </c>
    </row>
    <row r="14" spans="2:34" x14ac:dyDescent="0.25">
      <c r="B14" s="119" t="s">
        <v>598</v>
      </c>
      <c r="C14" s="117"/>
      <c r="D14" s="117"/>
      <c r="E14" s="117"/>
      <c r="F14" s="391"/>
      <c r="G14" s="117"/>
      <c r="H14" s="391"/>
      <c r="I14" s="117"/>
      <c r="J14" s="117"/>
      <c r="K14" s="391"/>
      <c r="L14" s="117"/>
      <c r="M14" s="117"/>
      <c r="N14" s="391"/>
      <c r="O14" s="117"/>
      <c r="P14" s="117"/>
      <c r="Q14" s="391"/>
      <c r="R14" s="391"/>
      <c r="S14" s="123"/>
      <c r="T14" s="123"/>
      <c r="U14" s="123"/>
    </row>
    <row r="15" spans="2:34" ht="205.35" x14ac:dyDescent="0.25">
      <c r="B15" s="574"/>
      <c r="C15" s="265">
        <v>12.05</v>
      </c>
      <c r="D15" s="268" t="s">
        <v>183</v>
      </c>
      <c r="E15" s="273" t="s">
        <v>1081</v>
      </c>
      <c r="F15" s="390"/>
      <c r="G15" s="310" t="s">
        <v>934</v>
      </c>
      <c r="H15" s="378"/>
      <c r="I15" s="261">
        <f>IF(H15="No",1,IF(H15="Partial",2,IF(H15="Yes",3,0)))</f>
        <v>0</v>
      </c>
      <c r="J15" s="316" t="s">
        <v>935</v>
      </c>
      <c r="K15" s="407"/>
      <c r="L15" s="261">
        <f>IF(K15="L",1,IF(K15="M",2,IF(K15="H",3,0)))</f>
        <v>0</v>
      </c>
      <c r="M15" s="264" t="s">
        <v>931</v>
      </c>
      <c r="N15" s="407"/>
      <c r="O15" s="261">
        <f>IF(N15="L",1,IF(N15="M",2,IF(N15="H",3,0)))</f>
        <v>0</v>
      </c>
      <c r="P15" s="262" t="str">
        <f>IF((L15*O15*I15)=0," ", IF((L15*O15*I15)&lt;=3,"Low",IF((L15*O15*I15)&gt;12,"High","Medium")))</f>
        <v xml:space="preserve"> </v>
      </c>
      <c r="Q15" s="380"/>
      <c r="R15" s="380"/>
      <c r="S15" s="259" t="str">
        <f>IF(H15="Yes",3,IF(H15="No",1, IF(H15="Partial", 2, "")))</f>
        <v/>
      </c>
      <c r="T15" s="259" t="str">
        <f>IF(P15="Low",1,IF(P15="High",3, IF(P15="Medium", 2, "")))</f>
        <v/>
      </c>
      <c r="U15" s="260">
        <f>IF(H15="N/A", 0, IF(H15="",0,1))</f>
        <v>0</v>
      </c>
    </row>
    <row r="16" spans="2:34" ht="176.1" x14ac:dyDescent="0.25">
      <c r="B16" s="574"/>
      <c r="C16" s="265">
        <v>12.06</v>
      </c>
      <c r="D16" s="268" t="s">
        <v>242</v>
      </c>
      <c r="E16" s="269" t="s">
        <v>1082</v>
      </c>
      <c r="F16" s="390"/>
      <c r="G16" s="310" t="s">
        <v>941</v>
      </c>
      <c r="H16" s="378"/>
      <c r="I16" s="261">
        <f>IF(H16="No",1,IF(H16="Partial",2,IF(H16="Yes",3,0)))</f>
        <v>0</v>
      </c>
      <c r="J16" s="316" t="s">
        <v>943</v>
      </c>
      <c r="K16" s="407"/>
      <c r="L16" s="261">
        <f>IF(K16="L",1,IF(K16="M",2,IF(K16="H",3,0)))</f>
        <v>0</v>
      </c>
      <c r="M16" s="264" t="s">
        <v>942</v>
      </c>
      <c r="N16" s="407"/>
      <c r="O16" s="261">
        <f>IF(N16="L",1,IF(N16="M",2,IF(N16="H",3,0)))</f>
        <v>0</v>
      </c>
      <c r="P16" s="262" t="str">
        <f>IF((L16*O16*I16)=0," ", IF((L16*O16*I16)&lt;=3,"Low",IF((L16*O16*I16)&gt;12,"High","Medium")))</f>
        <v xml:space="preserve"> </v>
      </c>
      <c r="Q16" s="380"/>
      <c r="R16" s="380"/>
      <c r="S16" s="259" t="str">
        <f>IF(H16="Yes",3,IF(H16="No",1, IF(H16="Partial", 2, "")))</f>
        <v/>
      </c>
      <c r="T16" s="259" t="str">
        <f>IF(P16="Low",1,IF(P16="High",3, IF(P16="Medium", 2, "")))</f>
        <v/>
      </c>
      <c r="U16" s="260">
        <f>IF(H16="N/A", 0, IF(H16="",0,1))</f>
        <v>0</v>
      </c>
    </row>
    <row r="17" spans="2:21" x14ac:dyDescent="0.25">
      <c r="B17" s="119" t="s">
        <v>599</v>
      </c>
      <c r="C17" s="117"/>
      <c r="D17" s="117"/>
      <c r="E17" s="117"/>
      <c r="F17" s="391"/>
      <c r="G17" s="117"/>
      <c r="H17" s="391"/>
      <c r="I17" s="117"/>
      <c r="J17" s="117"/>
      <c r="K17" s="391"/>
      <c r="L17" s="117"/>
      <c r="M17" s="117"/>
      <c r="N17" s="391"/>
      <c r="O17" s="117"/>
      <c r="P17" s="117"/>
      <c r="Q17" s="391"/>
      <c r="R17" s="391"/>
      <c r="S17" s="123"/>
      <c r="T17" s="123"/>
      <c r="U17" s="123"/>
    </row>
    <row r="18" spans="2:21" ht="176.1" x14ac:dyDescent="0.25">
      <c r="B18" s="572" t="s">
        <v>641</v>
      </c>
      <c r="C18" s="265">
        <v>12.07</v>
      </c>
      <c r="D18" s="268" t="s">
        <v>375</v>
      </c>
      <c r="E18" s="269" t="s">
        <v>1083</v>
      </c>
      <c r="F18" s="390"/>
      <c r="G18" s="310" t="s">
        <v>926</v>
      </c>
      <c r="H18" s="378"/>
      <c r="I18" s="261">
        <f>IF(H18="No",1,IF(H18="Partial",2,IF(H18="Yes",3,0)))</f>
        <v>0</v>
      </c>
      <c r="J18" s="316" t="s">
        <v>936</v>
      </c>
      <c r="K18" s="407"/>
      <c r="L18" s="261">
        <f>IF(K18="L",1,IF(K18="M",2,IF(K18="H",3,0)))</f>
        <v>0</v>
      </c>
      <c r="M18" s="264" t="s">
        <v>937</v>
      </c>
      <c r="N18" s="407"/>
      <c r="O18" s="261">
        <f>IF(N18="L",1,IF(N18="M",2,IF(N18="H",3,0)))</f>
        <v>0</v>
      </c>
      <c r="P18" s="262" t="str">
        <f>IF((L18*O18*I18)=0," ", IF((L18*O18*I18)&lt;=3,"Low",IF((L18*O18*I18)&gt;12,"High","Medium")))</f>
        <v xml:space="preserve"> </v>
      </c>
      <c r="Q18" s="380"/>
      <c r="R18" s="380"/>
      <c r="S18" s="259" t="str">
        <f>IF(H18="Yes",3,IF(H18="No",1, IF(H18="Partial", 2, "")))</f>
        <v/>
      </c>
      <c r="T18" s="259" t="str">
        <f>IF(P18="Low",1,IF(P18="High",3, IF(P18="Medium", 2, "")))</f>
        <v/>
      </c>
      <c r="U18" s="260">
        <f>IF(H18="N/A", 0, IF(H18="",0,1))</f>
        <v>0</v>
      </c>
    </row>
    <row r="19" spans="2:21" ht="179.65" x14ac:dyDescent="0.25">
      <c r="B19" s="574"/>
      <c r="C19" s="265">
        <v>12.08</v>
      </c>
      <c r="D19" s="268" t="s">
        <v>58</v>
      </c>
      <c r="E19" s="298" t="s">
        <v>1084</v>
      </c>
      <c r="F19" s="390"/>
      <c r="G19" s="310" t="s">
        <v>745</v>
      </c>
      <c r="H19" s="378"/>
      <c r="I19" s="261">
        <f>IF(H19="No",1,IF(H19="Partial",2,IF(H19="Yes",3,0)))</f>
        <v>0</v>
      </c>
      <c r="J19" s="264" t="s">
        <v>940</v>
      </c>
      <c r="K19" s="407"/>
      <c r="L19" s="261">
        <f>IF(K19="L",1,IF(K19="M",2,IF(K19="H",3,0)))</f>
        <v>0</v>
      </c>
      <c r="M19" s="264" t="s">
        <v>944</v>
      </c>
      <c r="N19" s="407"/>
      <c r="O19" s="261">
        <f>IF(N19="L",1,IF(N19="M",2,IF(N19="H",3,0)))</f>
        <v>0</v>
      </c>
      <c r="P19" s="262" t="str">
        <f>IF((L19*O19*I19)=0," ", IF((L19*O19*I19)&lt;=3,"Low",IF((L19*O19*I19)&gt;12,"High","Medium")))</f>
        <v xml:space="preserve"> </v>
      </c>
      <c r="Q19" s="380"/>
      <c r="R19" s="380"/>
      <c r="S19" s="259" t="str">
        <f>IF(H19="Yes",3,IF(H19="No",1, IF(H19="Partial", 2, "")))</f>
        <v/>
      </c>
      <c r="T19" s="259" t="str">
        <f>IF(P19="Low",1,IF(P19="High",3, IF(P19="Medium", 2, "")))</f>
        <v/>
      </c>
      <c r="U19" s="260">
        <f>IF(H19="N/A", 0, IF(H19="",0,1))</f>
        <v>0</v>
      </c>
    </row>
    <row r="20" spans="2:21" ht="203.2" x14ac:dyDescent="0.25">
      <c r="B20" s="573"/>
      <c r="C20" s="265">
        <v>12.09</v>
      </c>
      <c r="D20" s="268" t="s">
        <v>376</v>
      </c>
      <c r="E20" s="269" t="s">
        <v>1073</v>
      </c>
      <c r="F20" s="390"/>
      <c r="G20" s="310" t="s">
        <v>927</v>
      </c>
      <c r="H20" s="378"/>
      <c r="I20" s="261">
        <f>IF(H20="No",1,IF(H20="Partial",2,IF(H20="Yes",3,0)))</f>
        <v>0</v>
      </c>
      <c r="J20" s="316" t="s">
        <v>938</v>
      </c>
      <c r="K20" s="407"/>
      <c r="L20" s="261">
        <f>IF(K20="L",1,IF(K20="M",2,IF(K20="H",3,0)))</f>
        <v>0</v>
      </c>
      <c r="M20" s="264" t="s">
        <v>939</v>
      </c>
      <c r="N20" s="407"/>
      <c r="O20" s="261">
        <f>IF(N20="L",1,IF(N20="M",2,IF(N20="H",3,0)))</f>
        <v>0</v>
      </c>
      <c r="P20" s="262" t="str">
        <f>IF((L20*O20*I20)=0," ", IF((L20*O20*I20)&lt;=3,"Low",IF((L20*O20*I20)&gt;12,"High","Medium")))</f>
        <v xml:space="preserve"> </v>
      </c>
      <c r="Q20" s="380"/>
      <c r="R20" s="380"/>
      <c r="S20" s="259" t="str">
        <f>IF(H20="Yes",3,IF(H20="No",1, IF(H20="Partial", 2, "")))</f>
        <v/>
      </c>
      <c r="T20" s="259" t="str">
        <f>IF(P20="Low",1,IF(P20="High",3, IF(P20="Medium", 2, "")))</f>
        <v/>
      </c>
      <c r="U20" s="260">
        <f>IF(H20="N/A", 0, IF(H20="",0,1))</f>
        <v>0</v>
      </c>
    </row>
    <row r="21" spans="2:21" ht="15" customHeight="1" thickBot="1" x14ac:dyDescent="0.3">
      <c r="S21" s="54">
        <f>SUM(S9:S20)</f>
        <v>0</v>
      </c>
      <c r="T21" s="54">
        <f>SUM(T9:T20)</f>
        <v>0</v>
      </c>
      <c r="U21" s="54"/>
    </row>
    <row r="22" spans="2:21" ht="15" hidden="1" customHeight="1" thickBot="1" x14ac:dyDescent="0.3">
      <c r="P22" s="39" t="s">
        <v>15</v>
      </c>
      <c r="Q22" s="39" t="s">
        <v>17</v>
      </c>
      <c r="R22" s="39" t="s">
        <v>3</v>
      </c>
    </row>
    <row r="23" spans="2:21" ht="15" hidden="1" customHeight="1" thickBot="1" x14ac:dyDescent="0.3">
      <c r="P23" s="50">
        <f>SUM(U9:U20)</f>
        <v>0</v>
      </c>
      <c r="Q23" s="42" t="e">
        <f>IF(S21/P23&lt;1.5, "Low",IF(S21/P23&gt;2.41, "High", "Medium"))</f>
        <v>#DIV/0!</v>
      </c>
      <c r="R23" s="43" t="e">
        <f>IF(T21/P23&lt;1.5, "Low",IF(T21/P23&gt;2.41, "High", "Moderate"))</f>
        <v>#DIV/0!</v>
      </c>
    </row>
    <row r="24" spans="2:21" ht="15" hidden="1" customHeight="1" x14ac:dyDescent="0.25">
      <c r="P24" s="44"/>
    </row>
    <row r="25" spans="2:21" ht="15" hidden="1" customHeight="1" x14ac:dyDescent="0.25"/>
    <row r="26" spans="2:21" ht="15" hidden="1" customHeight="1" x14ac:dyDescent="0.25">
      <c r="P26" s="45" t="s">
        <v>19</v>
      </c>
      <c r="Q26" s="256">
        <f>COUNTIF(H9:H20, "No")</f>
        <v>0</v>
      </c>
      <c r="R26" s="256">
        <f>COUNTIF(P10:P20, "Low")</f>
        <v>0</v>
      </c>
    </row>
    <row r="27" spans="2:21" ht="15" hidden="1" customHeight="1" x14ac:dyDescent="0.25">
      <c r="P27" s="45" t="s">
        <v>20</v>
      </c>
      <c r="Q27" s="256">
        <f>COUNTIF(H9:H20, "Partial")</f>
        <v>0</v>
      </c>
      <c r="R27" s="256">
        <f>COUNTIF(P10:P20, "Moderate")</f>
        <v>0</v>
      </c>
    </row>
    <row r="28" spans="2:21" ht="15" hidden="1" customHeight="1" x14ac:dyDescent="0.25">
      <c r="P28" s="45" t="s">
        <v>18</v>
      </c>
      <c r="Q28" s="256">
        <f>COUNTIF(H9:H20, "Yes")</f>
        <v>0</v>
      </c>
      <c r="R28" s="256">
        <f>COUNTIF(P10:P20, "High")</f>
        <v>0</v>
      </c>
    </row>
    <row r="29" spans="2:21" ht="15" customHeight="1" x14ac:dyDescent="0.25">
      <c r="B29" s="577" t="s">
        <v>959</v>
      </c>
      <c r="C29" s="578"/>
      <c r="D29" s="578"/>
      <c r="E29" s="578"/>
      <c r="F29" s="579"/>
    </row>
    <row r="30" spans="2:21" ht="15" customHeight="1" thickBot="1" x14ac:dyDescent="0.3">
      <c r="B30" s="580"/>
      <c r="C30" s="581"/>
      <c r="D30" s="581"/>
      <c r="E30" s="581"/>
      <c r="F30" s="582"/>
    </row>
    <row r="31" spans="2:21" ht="15" customHeight="1" x14ac:dyDescent="0.25"/>
    <row r="32" spans="2:21" x14ac:dyDescent="0.25">
      <c r="B32" s="49"/>
      <c r="F32" s="49"/>
      <c r="G32" s="250"/>
    </row>
    <row r="33" spans="2:17" x14ac:dyDescent="0.25">
      <c r="B33" s="49"/>
      <c r="F33" s="49"/>
      <c r="G33" s="250"/>
    </row>
    <row r="34" spans="2:17" x14ac:dyDescent="0.25">
      <c r="B34" s="49"/>
      <c r="F34" s="49"/>
      <c r="G34" s="250"/>
    </row>
    <row r="35" spans="2:17" x14ac:dyDescent="0.25">
      <c r="B35" s="49"/>
      <c r="F35" s="49"/>
      <c r="G35" s="250"/>
    </row>
    <row r="36" spans="2:17" x14ac:dyDescent="0.25">
      <c r="B36" s="49"/>
      <c r="F36" s="49"/>
      <c r="G36" s="250"/>
    </row>
    <row r="37" spans="2:17" x14ac:dyDescent="0.25">
      <c r="B37" s="49"/>
      <c r="F37" s="49"/>
      <c r="G37" s="250"/>
    </row>
    <row r="38" spans="2:17" x14ac:dyDescent="0.25">
      <c r="B38" s="49"/>
      <c r="E38" s="563"/>
      <c r="F38" s="565"/>
      <c r="G38" s="250"/>
    </row>
    <row r="39" spans="2:17" x14ac:dyDescent="0.25">
      <c r="B39" s="49"/>
      <c r="E39" s="563"/>
      <c r="F39" s="565"/>
      <c r="G39" s="250"/>
    </row>
    <row r="40" spans="2:17" x14ac:dyDescent="0.25">
      <c r="B40" s="49"/>
      <c r="E40" s="563"/>
      <c r="F40" s="565"/>
      <c r="G40" s="250"/>
      <c r="P40" s="563"/>
      <c r="Q40" s="563"/>
    </row>
    <row r="41" spans="2:17" x14ac:dyDescent="0.25">
      <c r="B41" s="49"/>
      <c r="E41" s="563"/>
      <c r="F41" s="565"/>
      <c r="G41" s="250"/>
      <c r="P41" s="563"/>
      <c r="Q41" s="563"/>
    </row>
    <row r="42" spans="2:17" x14ac:dyDescent="0.25">
      <c r="B42" s="49"/>
      <c r="F42" s="49"/>
      <c r="G42" s="250"/>
      <c r="P42" s="563"/>
      <c r="Q42" s="563"/>
    </row>
    <row r="43" spans="2:17" x14ac:dyDescent="0.25">
      <c r="B43" s="49"/>
      <c r="F43" s="49"/>
      <c r="G43" s="250"/>
      <c r="P43" s="563"/>
      <c r="Q43" s="563"/>
    </row>
    <row r="44" spans="2:17" x14ac:dyDescent="0.25">
      <c r="B44" s="49"/>
      <c r="F44" s="49"/>
      <c r="G44" s="250"/>
    </row>
    <row r="45" spans="2:17" x14ac:dyDescent="0.25">
      <c r="B45" s="49"/>
      <c r="E45" s="563"/>
      <c r="F45" s="565"/>
      <c r="G45" s="250"/>
    </row>
    <row r="46" spans="2:17" x14ac:dyDescent="0.25">
      <c r="B46" s="49"/>
      <c r="E46" s="563"/>
      <c r="F46" s="565"/>
      <c r="G46" s="250"/>
    </row>
    <row r="47" spans="2:17" x14ac:dyDescent="0.25">
      <c r="E47" s="563"/>
      <c r="F47" s="563"/>
      <c r="P47" s="563"/>
      <c r="Q47" s="563"/>
    </row>
    <row r="48" spans="2:17" x14ac:dyDescent="0.25">
      <c r="E48" s="563"/>
      <c r="F48" s="563"/>
      <c r="P48" s="563"/>
      <c r="Q48" s="563"/>
    </row>
    <row r="49" spans="3:17" x14ac:dyDescent="0.25">
      <c r="E49" s="563"/>
      <c r="F49" s="563"/>
      <c r="P49" s="563"/>
      <c r="Q49" s="563"/>
    </row>
    <row r="50" spans="3:17" x14ac:dyDescent="0.25">
      <c r="P50" s="563"/>
      <c r="Q50" s="563"/>
    </row>
    <row r="51" spans="3:17" x14ac:dyDescent="0.25">
      <c r="E51" s="563"/>
      <c r="F51" s="563"/>
      <c r="P51" s="563"/>
      <c r="Q51" s="563"/>
    </row>
    <row r="52" spans="3:17" x14ac:dyDescent="0.25">
      <c r="E52" s="563"/>
      <c r="F52" s="563"/>
    </row>
    <row r="53" spans="3:17" x14ac:dyDescent="0.25">
      <c r="E53" s="563"/>
      <c r="F53" s="563"/>
      <c r="P53" s="563"/>
      <c r="Q53" s="563"/>
    </row>
    <row r="54" spans="3:17" x14ac:dyDescent="0.25">
      <c r="E54" s="563"/>
      <c r="F54" s="563"/>
      <c r="P54" s="563"/>
      <c r="Q54" s="563"/>
    </row>
    <row r="55" spans="3:17" x14ac:dyDescent="0.25">
      <c r="E55" s="563"/>
      <c r="F55" s="563"/>
      <c r="P55" s="563"/>
      <c r="Q55" s="563"/>
    </row>
    <row r="56" spans="3:17" x14ac:dyDescent="0.25">
      <c r="E56" s="563"/>
      <c r="F56" s="563"/>
      <c r="P56" s="563"/>
      <c r="Q56" s="563"/>
    </row>
    <row r="57" spans="3:17" x14ac:dyDescent="0.25">
      <c r="C57" s="46"/>
      <c r="E57" s="563"/>
      <c r="F57" s="563"/>
      <c r="P57" s="563"/>
      <c r="Q57" s="563"/>
    </row>
    <row r="58" spans="3:17" x14ac:dyDescent="0.25">
      <c r="E58" s="563"/>
      <c r="F58" s="563"/>
      <c r="P58" s="563"/>
      <c r="Q58" s="563"/>
    </row>
    <row r="59" spans="3:17" x14ac:dyDescent="0.25">
      <c r="E59" s="563"/>
      <c r="F59" s="563"/>
      <c r="P59" s="563"/>
      <c r="Q59" s="563"/>
    </row>
    <row r="60" spans="3:17" x14ac:dyDescent="0.25">
      <c r="P60" s="563"/>
      <c r="Q60" s="563"/>
    </row>
    <row r="61" spans="3:17" x14ac:dyDescent="0.25">
      <c r="P61" s="563"/>
      <c r="Q61" s="563"/>
    </row>
    <row r="62" spans="3:17" x14ac:dyDescent="0.25">
      <c r="E62" s="563"/>
      <c r="F62" s="563"/>
    </row>
    <row r="63" spans="3:17" x14ac:dyDescent="0.25">
      <c r="E63" s="563"/>
      <c r="F63" s="563"/>
    </row>
    <row r="64" spans="3:17" x14ac:dyDescent="0.25">
      <c r="P64" s="563"/>
      <c r="Q64" s="563"/>
    </row>
    <row r="65" spans="5:17" x14ac:dyDescent="0.25">
      <c r="P65" s="563"/>
      <c r="Q65" s="563"/>
    </row>
    <row r="66" spans="5:17" x14ac:dyDescent="0.25">
      <c r="E66" s="563"/>
      <c r="F66" s="563"/>
    </row>
    <row r="67" spans="5:17" x14ac:dyDescent="0.25">
      <c r="E67" s="563"/>
      <c r="F67" s="563"/>
    </row>
    <row r="68" spans="5:17" x14ac:dyDescent="0.25">
      <c r="E68" s="563"/>
      <c r="F68" s="563"/>
      <c r="P68" s="563"/>
      <c r="Q68" s="563"/>
    </row>
    <row r="69" spans="5:17" x14ac:dyDescent="0.25">
      <c r="E69" s="563"/>
      <c r="F69" s="563"/>
      <c r="P69" s="563"/>
      <c r="Q69" s="563"/>
    </row>
    <row r="70" spans="5:17" x14ac:dyDescent="0.25">
      <c r="E70" s="563"/>
      <c r="F70" s="563"/>
      <c r="P70" s="563"/>
      <c r="Q70" s="563"/>
    </row>
    <row r="71" spans="5:17" x14ac:dyDescent="0.25">
      <c r="E71" s="563"/>
      <c r="F71" s="563"/>
      <c r="P71" s="563"/>
      <c r="Q71" s="563"/>
    </row>
    <row r="72" spans="5:17" x14ac:dyDescent="0.25">
      <c r="P72" s="563"/>
      <c r="Q72" s="563"/>
    </row>
    <row r="73" spans="5:17" x14ac:dyDescent="0.25">
      <c r="P73" s="563"/>
      <c r="Q73" s="563"/>
    </row>
    <row r="80" spans="5:17" x14ac:dyDescent="0.25">
      <c r="E80" s="563"/>
      <c r="F80" s="563"/>
    </row>
    <row r="81" spans="5:17" x14ac:dyDescent="0.25">
      <c r="E81" s="563"/>
      <c r="F81" s="563"/>
    </row>
    <row r="82" spans="5:17" x14ac:dyDescent="0.25">
      <c r="P82" s="563"/>
      <c r="Q82" s="563"/>
    </row>
    <row r="83" spans="5:17" x14ac:dyDescent="0.25">
      <c r="P83" s="563"/>
      <c r="Q83" s="563"/>
    </row>
  </sheetData>
  <sheetProtection password="A41C" sheet="1" objects="1" scenarios="1"/>
  <customSheetViews>
    <customSheetView guid="{4D29B127-89DB-4203-8E0C-63913F980539}" scale="75" showPageBreaks="1" showGridLines="0" printArea="1" hiddenRows="1" hiddenColumns="1" topLeftCell="K3">
      <selection activeCell="O8" sqref="O8"/>
      <colBreaks count="1" manualBreakCount="1">
        <brk id="13" max="7" man="1"/>
      </colBreaks>
      <pageMargins left="0" right="0" top="1" bottom="1" header="0.5" footer="0.5"/>
      <pageSetup paperSize="5" scale="35" pageOrder="overThenDown" orientation="landscape" r:id="rId1"/>
      <headerFooter scaleWithDoc="0" alignWithMargins="0">
        <oddHeader>&amp;CTO1-D035_Risk Assessment Framework</oddHeader>
        <oddFooter>&amp;L&amp;A
05/24/2011&amp;C&amp;P of &amp;N&amp;R&amp;G</oddFooter>
      </headerFooter>
    </customSheetView>
  </customSheetViews>
  <mergeCells count="51">
    <mergeCell ref="P40:P43"/>
    <mergeCell ref="B4:U4"/>
    <mergeCell ref="B6:U6"/>
    <mergeCell ref="B10:B13"/>
    <mergeCell ref="B15:B16"/>
    <mergeCell ref="B18:B20"/>
    <mergeCell ref="E66:E67"/>
    <mergeCell ref="E51:E52"/>
    <mergeCell ref="E38:E41"/>
    <mergeCell ref="E45:E47"/>
    <mergeCell ref="F45:F47"/>
    <mergeCell ref="F38:F41"/>
    <mergeCell ref="F48:F49"/>
    <mergeCell ref="E48:E49"/>
    <mergeCell ref="Q82:Q83"/>
    <mergeCell ref="Q68:Q69"/>
    <mergeCell ref="Q70:Q71"/>
    <mergeCell ref="Q64:Q65"/>
    <mergeCell ref="Q72:Q73"/>
    <mergeCell ref="Q50:Q51"/>
    <mergeCell ref="Q40:Q43"/>
    <mergeCell ref="Q57:Q61"/>
    <mergeCell ref="Q55:Q56"/>
    <mergeCell ref="Q53:Q54"/>
    <mergeCell ref="Q47:Q49"/>
    <mergeCell ref="P70:P71"/>
    <mergeCell ref="P68:P69"/>
    <mergeCell ref="P82:P83"/>
    <mergeCell ref="P72:P73"/>
    <mergeCell ref="E80:E81"/>
    <mergeCell ref="F80:F81"/>
    <mergeCell ref="E70:E71"/>
    <mergeCell ref="F70:F71"/>
    <mergeCell ref="E68:E69"/>
    <mergeCell ref="F68:F69"/>
    <mergeCell ref="B2:G2"/>
    <mergeCell ref="B29:F30"/>
    <mergeCell ref="P64:P65"/>
    <mergeCell ref="F66:F67"/>
    <mergeCell ref="P47:P49"/>
    <mergeCell ref="P50:P51"/>
    <mergeCell ref="F51:F52"/>
    <mergeCell ref="P57:P61"/>
    <mergeCell ref="P55:P56"/>
    <mergeCell ref="P53:P54"/>
    <mergeCell ref="E53:E54"/>
    <mergeCell ref="E55:E59"/>
    <mergeCell ref="F55:F59"/>
    <mergeCell ref="F53:F54"/>
    <mergeCell ref="F62:F63"/>
    <mergeCell ref="E62:E63"/>
  </mergeCells>
  <phoneticPr fontId="0" type="noConversion"/>
  <conditionalFormatting sqref="Q23">
    <cfRule type="containsErrors" dxfId="282" priority="422">
      <formula>ISERROR(Q23)</formula>
    </cfRule>
    <cfRule type="containsText" dxfId="281" priority="423" operator="containsText" text="Low">
      <formula>NOT(ISERROR(SEARCH("Low",Q23)))</formula>
    </cfRule>
    <cfRule type="containsText" dxfId="280" priority="424" operator="containsText" text="Medium">
      <formula>NOT(ISERROR(SEARCH("Medium",Q23)))</formula>
    </cfRule>
    <cfRule type="containsText" dxfId="279" priority="425" operator="containsText" text="High">
      <formula>NOT(ISERROR(SEARCH("High",Q23)))</formula>
    </cfRule>
  </conditionalFormatting>
  <conditionalFormatting sqref="Q23">
    <cfRule type="colorScale" priority="421">
      <colorScale>
        <cfvo type="num" val="1"/>
        <cfvo type="percent" val="50"/>
        <cfvo type="num" val="3"/>
        <color rgb="FF00B050"/>
        <color rgb="FFFFFF00"/>
        <color rgb="FFFF0000"/>
      </colorScale>
    </cfRule>
  </conditionalFormatting>
  <conditionalFormatting sqref="Q23">
    <cfRule type="colorScale" priority="420">
      <colorScale>
        <cfvo type="num" val="1"/>
        <cfvo type="percent" val="50"/>
        <cfvo type="num" val="3"/>
        <color rgb="FF00B050"/>
        <color rgb="FFFFFF00"/>
        <color rgb="FFFF0000"/>
      </colorScale>
    </cfRule>
  </conditionalFormatting>
  <conditionalFormatting sqref="Q23">
    <cfRule type="colorScale" priority="419">
      <colorScale>
        <cfvo type="num" val="1"/>
        <cfvo type="percent" val="50"/>
        <cfvo type="num" val="3"/>
        <color rgb="FF00B050"/>
        <color rgb="FFFFFF00"/>
        <color rgb="FFFF0000"/>
      </colorScale>
    </cfRule>
  </conditionalFormatting>
  <conditionalFormatting sqref="Q23">
    <cfRule type="colorScale" priority="418">
      <colorScale>
        <cfvo type="num" val="1"/>
        <cfvo type="percent" val="50"/>
        <cfvo type="num" val="3"/>
        <color rgb="FF00B050"/>
        <color rgb="FFFFFF00"/>
        <color rgb="FFFF0000"/>
      </colorScale>
    </cfRule>
  </conditionalFormatting>
  <conditionalFormatting sqref="R23">
    <cfRule type="containsText" dxfId="278" priority="407" stopIfTrue="1" operator="containsText" text="Moderate">
      <formula>NOT(ISERROR(SEARCH("Moderate",R23)))</formula>
    </cfRule>
    <cfRule type="containsErrors" dxfId="277" priority="414">
      <formula>ISERROR(R23)</formula>
    </cfRule>
    <cfRule type="containsText" dxfId="276" priority="415" operator="containsText" text="Low">
      <formula>NOT(ISERROR(SEARCH("Low",R23)))</formula>
    </cfRule>
    <cfRule type="containsText" dxfId="275" priority="416" operator="containsText" text="Medium">
      <formula>NOT(ISERROR(SEARCH("Medium",R23)))</formula>
    </cfRule>
    <cfRule type="containsText" dxfId="274" priority="417" operator="containsText" text="High">
      <formula>NOT(ISERROR(SEARCH("High",R23)))</formula>
    </cfRule>
  </conditionalFormatting>
  <conditionalFormatting sqref="R23">
    <cfRule type="colorScale" priority="413">
      <colorScale>
        <cfvo type="num" val="1"/>
        <cfvo type="percent" val="50"/>
        <cfvo type="num" val="3"/>
        <color rgb="FF00B050"/>
        <color rgb="FFFFFF00"/>
        <color rgb="FFFF0000"/>
      </colorScale>
    </cfRule>
  </conditionalFormatting>
  <conditionalFormatting sqref="R23">
    <cfRule type="colorScale" priority="412">
      <colorScale>
        <cfvo type="num" val="1"/>
        <cfvo type="percent" val="50"/>
        <cfvo type="num" val="3"/>
        <color rgb="FF00B050"/>
        <color rgb="FFFFFF00"/>
        <color rgb="FFFF0000"/>
      </colorScale>
    </cfRule>
  </conditionalFormatting>
  <conditionalFormatting sqref="R23">
    <cfRule type="colorScale" priority="411">
      <colorScale>
        <cfvo type="num" val="1"/>
        <cfvo type="percent" val="50"/>
        <cfvo type="num" val="3"/>
        <color rgb="FF00B050"/>
        <color rgb="FFFFFF00"/>
        <color rgb="FFFF0000"/>
      </colorScale>
    </cfRule>
  </conditionalFormatting>
  <conditionalFormatting sqref="R23">
    <cfRule type="colorScale" priority="410">
      <colorScale>
        <cfvo type="num" val="0"/>
        <cfvo type="percent" val="50"/>
        <cfvo type="num" val="3"/>
        <color rgb="FF00B050"/>
        <color rgb="FFFFFF00"/>
        <color rgb="FFFF0000"/>
      </colorScale>
    </cfRule>
  </conditionalFormatting>
  <conditionalFormatting sqref="R23">
    <cfRule type="colorScale" priority="409">
      <colorScale>
        <cfvo type="num" val="1"/>
        <cfvo type="percent" val="50"/>
        <cfvo type="num" val="3"/>
        <color rgb="FF00B050"/>
        <color rgb="FFFFFF00"/>
        <color rgb="FFFF0000"/>
      </colorScale>
    </cfRule>
  </conditionalFormatting>
  <conditionalFormatting sqref="R23">
    <cfRule type="colorScale" priority="408">
      <colorScale>
        <cfvo type="num" val="0"/>
        <cfvo type="percent" val="50"/>
        <cfvo type="num" val="3"/>
        <color rgb="FF00B050"/>
        <color rgb="FFFFFF00"/>
        <color rgb="FFFF0000"/>
      </colorScale>
    </cfRule>
  </conditionalFormatting>
  <conditionalFormatting sqref="H10">
    <cfRule type="containsText" dxfId="273" priority="291" operator="containsText" text="N/A">
      <formula>NOT(ISERROR(SEARCH("N/A",H10)))</formula>
    </cfRule>
    <cfRule type="containsText" dxfId="272" priority="292" operator="containsText" text="No">
      <formula>NOT(ISERROR(SEARCH("No",H10)))</formula>
    </cfRule>
    <cfRule type="containsText" dxfId="271" priority="293" operator="containsText" text="Partial">
      <formula>NOT(ISERROR(SEARCH("Partial",H10)))</formula>
    </cfRule>
    <cfRule type="containsText" dxfId="270" priority="294" operator="containsText" text="Yes">
      <formula>NOT(ISERROR(SEARCH("Yes",H10)))</formula>
    </cfRule>
  </conditionalFormatting>
  <conditionalFormatting sqref="H11">
    <cfRule type="containsText" dxfId="269" priority="267" operator="containsText" text="N/A">
      <formula>NOT(ISERROR(SEARCH("N/A",H11)))</formula>
    </cfRule>
    <cfRule type="containsText" dxfId="268" priority="268" operator="containsText" text="No">
      <formula>NOT(ISERROR(SEARCH("No",H11)))</formula>
    </cfRule>
    <cfRule type="containsText" dxfId="267" priority="269" operator="containsText" text="Partial">
      <formula>NOT(ISERROR(SEARCH("Partial",H11)))</formula>
    </cfRule>
    <cfRule type="containsText" dxfId="266" priority="270" operator="containsText" text="Yes">
      <formula>NOT(ISERROR(SEARCH("Yes",H11)))</formula>
    </cfRule>
  </conditionalFormatting>
  <conditionalFormatting sqref="H12">
    <cfRule type="containsText" dxfId="265" priority="259" operator="containsText" text="N/A">
      <formula>NOT(ISERROR(SEARCH("N/A",H12)))</formula>
    </cfRule>
    <cfRule type="containsText" dxfId="264" priority="260" operator="containsText" text="No">
      <formula>NOT(ISERROR(SEARCH("No",H12)))</formula>
    </cfRule>
    <cfRule type="containsText" dxfId="263" priority="261" operator="containsText" text="Partial">
      <formula>NOT(ISERROR(SEARCH("Partial",H12)))</formula>
    </cfRule>
    <cfRule type="containsText" dxfId="262" priority="262" operator="containsText" text="Yes">
      <formula>NOT(ISERROR(SEARCH("Yes",H12)))</formula>
    </cfRule>
  </conditionalFormatting>
  <conditionalFormatting sqref="H13">
    <cfRule type="containsText" dxfId="261" priority="243" operator="containsText" text="N/A">
      <formula>NOT(ISERROR(SEARCH("N/A",H13)))</formula>
    </cfRule>
    <cfRule type="containsText" dxfId="260" priority="244" operator="containsText" text="No">
      <formula>NOT(ISERROR(SEARCH("No",H13)))</formula>
    </cfRule>
    <cfRule type="containsText" dxfId="259" priority="245" operator="containsText" text="Partial">
      <formula>NOT(ISERROR(SEARCH("Partial",H13)))</formula>
    </cfRule>
    <cfRule type="containsText" dxfId="258" priority="246" operator="containsText" text="Yes">
      <formula>NOT(ISERROR(SEARCH("Yes",H13)))</formula>
    </cfRule>
  </conditionalFormatting>
  <conditionalFormatting sqref="H15">
    <cfRule type="containsText" dxfId="257" priority="219" operator="containsText" text="N/A">
      <formula>NOT(ISERROR(SEARCH("N/A",H15)))</formula>
    </cfRule>
    <cfRule type="containsText" dxfId="256" priority="220" operator="containsText" text="No">
      <formula>NOT(ISERROR(SEARCH("No",H15)))</formula>
    </cfRule>
    <cfRule type="containsText" dxfId="255" priority="221" operator="containsText" text="Partial">
      <formula>NOT(ISERROR(SEARCH("Partial",H15)))</formula>
    </cfRule>
    <cfRule type="containsText" dxfId="254" priority="222" operator="containsText" text="Yes">
      <formula>NOT(ISERROR(SEARCH("Yes",H15)))</formula>
    </cfRule>
  </conditionalFormatting>
  <conditionalFormatting sqref="H16">
    <cfRule type="containsText" dxfId="253" priority="211" operator="containsText" text="N/A">
      <formula>NOT(ISERROR(SEARCH("N/A",H16)))</formula>
    </cfRule>
    <cfRule type="containsText" dxfId="252" priority="212" operator="containsText" text="No">
      <formula>NOT(ISERROR(SEARCH("No",H16)))</formula>
    </cfRule>
    <cfRule type="containsText" dxfId="251" priority="213" operator="containsText" text="Partial">
      <formula>NOT(ISERROR(SEARCH("Partial",H16)))</formula>
    </cfRule>
    <cfRule type="containsText" dxfId="250" priority="214" operator="containsText" text="Yes">
      <formula>NOT(ISERROR(SEARCH("Yes",H16)))</formula>
    </cfRule>
  </conditionalFormatting>
  <conditionalFormatting sqref="H18">
    <cfRule type="containsText" dxfId="249" priority="203" operator="containsText" text="N/A">
      <formula>NOT(ISERROR(SEARCH("N/A",H18)))</formula>
    </cfRule>
    <cfRule type="containsText" dxfId="248" priority="204" operator="containsText" text="No">
      <formula>NOT(ISERROR(SEARCH("No",H18)))</formula>
    </cfRule>
    <cfRule type="containsText" dxfId="247" priority="205" operator="containsText" text="Partial">
      <formula>NOT(ISERROR(SEARCH("Partial",H18)))</formula>
    </cfRule>
    <cfRule type="containsText" dxfId="246" priority="206" operator="containsText" text="Yes">
      <formula>NOT(ISERROR(SEARCH("Yes",H18)))</formula>
    </cfRule>
  </conditionalFormatting>
  <conditionalFormatting sqref="H19">
    <cfRule type="containsText" dxfId="245" priority="195" operator="containsText" text="N/A">
      <formula>NOT(ISERROR(SEARCH("N/A",H19)))</formula>
    </cfRule>
    <cfRule type="containsText" dxfId="244" priority="196" operator="containsText" text="No">
      <formula>NOT(ISERROR(SEARCH("No",H19)))</formula>
    </cfRule>
    <cfRule type="containsText" dxfId="243" priority="197" operator="containsText" text="Partial">
      <formula>NOT(ISERROR(SEARCH("Partial",H19)))</formula>
    </cfRule>
    <cfRule type="containsText" dxfId="242" priority="198" operator="containsText" text="Yes">
      <formula>NOT(ISERROR(SEARCH("Yes",H19)))</formula>
    </cfRule>
  </conditionalFormatting>
  <conditionalFormatting sqref="H20">
    <cfRule type="containsText" dxfId="241" priority="187" operator="containsText" text="N/A">
      <formula>NOT(ISERROR(SEARCH("N/A",H20)))</formula>
    </cfRule>
    <cfRule type="containsText" dxfId="240" priority="188" operator="containsText" text="No">
      <formula>NOT(ISERROR(SEARCH("No",H20)))</formula>
    </cfRule>
    <cfRule type="containsText" dxfId="239" priority="189" operator="containsText" text="Partial">
      <formula>NOT(ISERROR(SEARCH("Partial",H20)))</formula>
    </cfRule>
    <cfRule type="containsText" dxfId="238" priority="190" operator="containsText" text="Yes">
      <formula>NOT(ISERROR(SEARCH("Yes",H20)))</formula>
    </cfRule>
  </conditionalFormatting>
  <conditionalFormatting sqref="P18:P20 P10:P13 P15:P16">
    <cfRule type="containsText" dxfId="237" priority="59" operator="containsText" text="N/A">
      <formula>NOT(ISERROR(SEARCH("N/A",P10)))</formula>
    </cfRule>
    <cfRule type="containsText" dxfId="236" priority="60" operator="containsText" text="High">
      <formula>NOT(ISERROR(SEARCH("High",P10)))</formula>
    </cfRule>
    <cfRule type="containsText" dxfId="235" priority="61" operator="containsText" text="Medium">
      <formula>NOT(ISERROR(SEARCH("Medium",P10)))</formula>
    </cfRule>
    <cfRule type="containsText" dxfId="234" priority="62" operator="containsText" text="Low">
      <formula>NOT(ISERROR(SEARCH("Low",P10)))</formula>
    </cfRule>
  </conditionalFormatting>
  <conditionalFormatting sqref="P18:P20">
    <cfRule type="containsText" dxfId="233" priority="55" operator="containsText" text="N/A">
      <formula>NOT(ISERROR(SEARCH("N/A",P18)))</formula>
    </cfRule>
    <cfRule type="containsText" dxfId="232" priority="56" operator="containsText" text="High">
      <formula>NOT(ISERROR(SEARCH("High",P18)))</formula>
    </cfRule>
    <cfRule type="containsText" dxfId="231" priority="57" operator="containsText" text="Medium">
      <formula>NOT(ISERROR(SEARCH("Medium",P18)))</formula>
    </cfRule>
    <cfRule type="containsText" dxfId="230" priority="58" operator="containsText" text="Low">
      <formula>NOT(ISERROR(SEARCH("Low",P18)))</formula>
    </cfRule>
  </conditionalFormatting>
  <conditionalFormatting sqref="N9:N10">
    <cfRule type="containsText" dxfId="229" priority="52" operator="containsText" text="H">
      <formula>NOT(ISERROR(SEARCH("H",N9)))</formula>
    </cfRule>
    <cfRule type="containsText" dxfId="228" priority="53" operator="containsText" text="M">
      <formula>NOT(ISERROR(SEARCH("M",N9)))</formula>
    </cfRule>
    <cfRule type="containsText" dxfId="227" priority="54" operator="containsText" text="L">
      <formula>NOT(ISERROR(SEARCH("L",N9)))</formula>
    </cfRule>
  </conditionalFormatting>
  <conditionalFormatting sqref="K9:K10">
    <cfRule type="containsText" dxfId="226" priority="49" operator="containsText" text="H">
      <formula>NOT(ISERROR(SEARCH("H",K9)))</formula>
    </cfRule>
    <cfRule type="containsText" dxfId="225" priority="50" operator="containsText" text="M">
      <formula>NOT(ISERROR(SEARCH("M",K9)))</formula>
    </cfRule>
    <cfRule type="containsText" dxfId="224" priority="51" operator="containsText" text="L">
      <formula>NOT(ISERROR(SEARCH("L",K9)))</formula>
    </cfRule>
  </conditionalFormatting>
  <conditionalFormatting sqref="K11">
    <cfRule type="containsText" dxfId="223" priority="46" operator="containsText" text="H">
      <formula>NOT(ISERROR(SEARCH("H",K11)))</formula>
    </cfRule>
    <cfRule type="containsText" dxfId="222" priority="47" operator="containsText" text="M">
      <formula>NOT(ISERROR(SEARCH("M",K11)))</formula>
    </cfRule>
    <cfRule type="containsText" dxfId="221" priority="48" operator="containsText" text="L">
      <formula>NOT(ISERROR(SEARCH("L",K11)))</formula>
    </cfRule>
  </conditionalFormatting>
  <conditionalFormatting sqref="K12">
    <cfRule type="containsText" dxfId="220" priority="43" operator="containsText" text="H">
      <formula>NOT(ISERROR(SEARCH("H",K12)))</formula>
    </cfRule>
    <cfRule type="containsText" dxfId="219" priority="44" operator="containsText" text="M">
      <formula>NOT(ISERROR(SEARCH("M",K12)))</formula>
    </cfRule>
    <cfRule type="containsText" dxfId="218" priority="45" operator="containsText" text="L">
      <formula>NOT(ISERROR(SEARCH("L",K12)))</formula>
    </cfRule>
  </conditionalFormatting>
  <conditionalFormatting sqref="K13">
    <cfRule type="containsText" dxfId="217" priority="40" operator="containsText" text="H">
      <formula>NOT(ISERROR(SEARCH("H",K13)))</formula>
    </cfRule>
    <cfRule type="containsText" dxfId="216" priority="41" operator="containsText" text="M">
      <formula>NOT(ISERROR(SEARCH("M",K13)))</formula>
    </cfRule>
    <cfRule type="containsText" dxfId="215" priority="42" operator="containsText" text="L">
      <formula>NOT(ISERROR(SEARCH("L",K13)))</formula>
    </cfRule>
  </conditionalFormatting>
  <conditionalFormatting sqref="K15">
    <cfRule type="containsText" dxfId="214" priority="37" operator="containsText" text="H">
      <formula>NOT(ISERROR(SEARCH("H",K15)))</formula>
    </cfRule>
    <cfRule type="containsText" dxfId="213" priority="38" operator="containsText" text="M">
      <formula>NOT(ISERROR(SEARCH("M",K15)))</formula>
    </cfRule>
    <cfRule type="containsText" dxfId="212" priority="39" operator="containsText" text="L">
      <formula>NOT(ISERROR(SEARCH("L",K15)))</formula>
    </cfRule>
  </conditionalFormatting>
  <conditionalFormatting sqref="K16">
    <cfRule type="containsText" dxfId="211" priority="34" operator="containsText" text="H">
      <formula>NOT(ISERROR(SEARCH("H",K16)))</formula>
    </cfRule>
    <cfRule type="containsText" dxfId="210" priority="35" operator="containsText" text="M">
      <formula>NOT(ISERROR(SEARCH("M",K16)))</formula>
    </cfRule>
    <cfRule type="containsText" dxfId="209" priority="36" operator="containsText" text="L">
      <formula>NOT(ISERROR(SEARCH("L",K16)))</formula>
    </cfRule>
  </conditionalFormatting>
  <conditionalFormatting sqref="K18">
    <cfRule type="containsText" dxfId="208" priority="31" operator="containsText" text="H">
      <formula>NOT(ISERROR(SEARCH("H",K18)))</formula>
    </cfRule>
    <cfRule type="containsText" dxfId="207" priority="32" operator="containsText" text="M">
      <formula>NOT(ISERROR(SEARCH("M",K18)))</formula>
    </cfRule>
    <cfRule type="containsText" dxfId="206" priority="33" operator="containsText" text="L">
      <formula>NOT(ISERROR(SEARCH("L",K18)))</formula>
    </cfRule>
  </conditionalFormatting>
  <conditionalFormatting sqref="K19">
    <cfRule type="containsText" dxfId="205" priority="28" operator="containsText" text="H">
      <formula>NOT(ISERROR(SEARCH("H",K19)))</formula>
    </cfRule>
    <cfRule type="containsText" dxfId="204" priority="29" operator="containsText" text="M">
      <formula>NOT(ISERROR(SEARCH("M",K19)))</formula>
    </cfRule>
    <cfRule type="containsText" dxfId="203" priority="30" operator="containsText" text="L">
      <formula>NOT(ISERROR(SEARCH("L",K19)))</formula>
    </cfRule>
  </conditionalFormatting>
  <conditionalFormatting sqref="K20">
    <cfRule type="containsText" dxfId="202" priority="25" operator="containsText" text="H">
      <formula>NOT(ISERROR(SEARCH("H",K20)))</formula>
    </cfRule>
    <cfRule type="containsText" dxfId="201" priority="26" operator="containsText" text="M">
      <formula>NOT(ISERROR(SEARCH("M",K20)))</formula>
    </cfRule>
    <cfRule type="containsText" dxfId="200" priority="27" operator="containsText" text="L">
      <formula>NOT(ISERROR(SEARCH("L",K20)))</formula>
    </cfRule>
  </conditionalFormatting>
  <conditionalFormatting sqref="N11">
    <cfRule type="containsText" dxfId="199" priority="22" operator="containsText" text="H">
      <formula>NOT(ISERROR(SEARCH("H",N11)))</formula>
    </cfRule>
    <cfRule type="containsText" dxfId="198" priority="23" operator="containsText" text="M">
      <formula>NOT(ISERROR(SEARCH("M",N11)))</formula>
    </cfRule>
    <cfRule type="containsText" dxfId="197" priority="24" operator="containsText" text="L">
      <formula>NOT(ISERROR(SEARCH("L",N11)))</formula>
    </cfRule>
  </conditionalFormatting>
  <conditionalFormatting sqref="N12">
    <cfRule type="containsText" dxfId="196" priority="19" operator="containsText" text="H">
      <formula>NOT(ISERROR(SEARCH("H",N12)))</formula>
    </cfRule>
    <cfRule type="containsText" dxfId="195" priority="20" operator="containsText" text="M">
      <formula>NOT(ISERROR(SEARCH("M",N12)))</formula>
    </cfRule>
    <cfRule type="containsText" dxfId="194" priority="21" operator="containsText" text="L">
      <formula>NOT(ISERROR(SEARCH("L",N12)))</formula>
    </cfRule>
  </conditionalFormatting>
  <conditionalFormatting sqref="N13">
    <cfRule type="containsText" dxfId="193" priority="16" operator="containsText" text="H">
      <formula>NOT(ISERROR(SEARCH("H",N13)))</formula>
    </cfRule>
    <cfRule type="containsText" dxfId="192" priority="17" operator="containsText" text="M">
      <formula>NOT(ISERROR(SEARCH("M",N13)))</formula>
    </cfRule>
    <cfRule type="containsText" dxfId="191" priority="18" operator="containsText" text="L">
      <formula>NOT(ISERROR(SEARCH("L",N13)))</formula>
    </cfRule>
  </conditionalFormatting>
  <conditionalFormatting sqref="N15">
    <cfRule type="containsText" dxfId="190" priority="13" operator="containsText" text="H">
      <formula>NOT(ISERROR(SEARCH("H",N15)))</formula>
    </cfRule>
    <cfRule type="containsText" dxfId="189" priority="14" operator="containsText" text="M">
      <formula>NOT(ISERROR(SEARCH("M",N15)))</formula>
    </cfRule>
    <cfRule type="containsText" dxfId="188" priority="15" operator="containsText" text="L">
      <formula>NOT(ISERROR(SEARCH("L",N15)))</formula>
    </cfRule>
  </conditionalFormatting>
  <conditionalFormatting sqref="N16">
    <cfRule type="containsText" dxfId="187" priority="10" operator="containsText" text="H">
      <formula>NOT(ISERROR(SEARCH("H",N16)))</formula>
    </cfRule>
    <cfRule type="containsText" dxfId="186" priority="11" operator="containsText" text="M">
      <formula>NOT(ISERROR(SEARCH("M",N16)))</formula>
    </cfRule>
    <cfRule type="containsText" dxfId="185" priority="12" operator="containsText" text="L">
      <formula>NOT(ISERROR(SEARCH("L",N16)))</formula>
    </cfRule>
  </conditionalFormatting>
  <conditionalFormatting sqref="N18">
    <cfRule type="containsText" dxfId="184" priority="7" operator="containsText" text="H">
      <formula>NOT(ISERROR(SEARCH("H",N18)))</formula>
    </cfRule>
    <cfRule type="containsText" dxfId="183" priority="8" operator="containsText" text="M">
      <formula>NOT(ISERROR(SEARCH("M",N18)))</formula>
    </cfRule>
    <cfRule type="containsText" dxfId="182" priority="9" operator="containsText" text="L">
      <formula>NOT(ISERROR(SEARCH("L",N18)))</formula>
    </cfRule>
  </conditionalFormatting>
  <conditionalFormatting sqref="N19">
    <cfRule type="containsText" dxfId="181" priority="4" operator="containsText" text="H">
      <formula>NOT(ISERROR(SEARCH("H",N19)))</formula>
    </cfRule>
    <cfRule type="containsText" dxfId="180" priority="5" operator="containsText" text="M">
      <formula>NOT(ISERROR(SEARCH("M",N19)))</formula>
    </cfRule>
    <cfRule type="containsText" dxfId="179" priority="6" operator="containsText" text="L">
      <formula>NOT(ISERROR(SEARCH("L",N19)))</formula>
    </cfRule>
  </conditionalFormatting>
  <conditionalFormatting sqref="N20">
    <cfRule type="containsText" dxfId="178" priority="1" operator="containsText" text="H">
      <formula>NOT(ISERROR(SEARCH("H",N20)))</formula>
    </cfRule>
    <cfRule type="containsText" dxfId="177" priority="2" operator="containsText" text="M">
      <formula>NOT(ISERROR(SEARCH("M",N20)))</formula>
    </cfRule>
    <cfRule type="containsText" dxfId="176" priority="3" operator="containsText" text="L">
      <formula>NOT(ISERROR(SEARCH("L",N20)))</formula>
    </cfRule>
  </conditionalFormatting>
  <dataValidations count="2">
    <dataValidation type="list" allowBlank="1" showInputMessage="1" showErrorMessage="1" sqref="H18:H20 H10:H13 H15:H16">
      <formula1>$AE$7:$AH$7</formula1>
    </dataValidation>
    <dataValidation type="list" allowBlank="1" showInputMessage="1" showErrorMessage="1" sqref="N15:N16 K15:K16 K18:K20 K9:K13 N10:N13 N18:N20">
      <formula1>"L, M, H"</formula1>
    </dataValidation>
  </dataValidations>
  <pageMargins left="0" right="0" top="1" bottom="1" header="0.5" footer="0.5"/>
  <pageSetup paperSize="5" scale="35" pageOrder="overThenDown" orientation="landscape" r:id="rId2"/>
  <headerFooter scaleWithDoc="0" alignWithMargins="0">
    <oddHeader>&amp;CTO1-D035_Risk Assessment Framework</oddHeader>
    <oddFooter>&amp;L&amp;A
05/24/2011&amp;C&amp;P of &amp;N&amp;R&amp;G</oddFooter>
  </headerFooter>
  <colBreaks count="1" manualBreakCount="1">
    <brk id="22" min="5" max="12" man="1"/>
  </colBreaks>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3" tint="0.79998168889431442"/>
  </sheetPr>
  <dimension ref="B2:AH275"/>
  <sheetViews>
    <sheetView showGridLines="0" topLeftCell="F1" zoomScale="70" zoomScaleNormal="70" zoomScaleSheetLayoutView="20" zoomScalePageLayoutView="10" workbookViewId="0">
      <selection activeCell="H10" sqref="H10"/>
    </sheetView>
  </sheetViews>
  <sheetFormatPr defaultColWidth="9.140625" defaultRowHeight="14.3" x14ac:dyDescent="0.25"/>
  <cols>
    <col min="1" max="1" width="2.85546875" style="30" customWidth="1"/>
    <col min="2" max="2" width="15.7109375" style="30" customWidth="1"/>
    <col min="3" max="3" width="5.7109375" style="190" customWidth="1"/>
    <col min="4" max="6" width="60.7109375" style="30" customWidth="1"/>
    <col min="7" max="7" width="60.7109375" style="249" customWidth="1"/>
    <col min="8" max="8" width="20.7109375" style="30" customWidth="1"/>
    <col min="9" max="9" width="20.7109375" style="249" hidden="1" customWidth="1"/>
    <col min="10" max="10" width="60.7109375" style="249" customWidth="1"/>
    <col min="11" max="11" width="20.7109375" style="235" customWidth="1"/>
    <col min="12" max="12" width="20.7109375" style="235" hidden="1" customWidth="1"/>
    <col min="13" max="13" width="60.7109375" style="249" customWidth="1"/>
    <col min="14" max="14" width="20.7109375" style="235" customWidth="1"/>
    <col min="15" max="15" width="20.7109375" style="235" hidden="1" customWidth="1"/>
    <col min="16" max="16" width="25.7109375" style="30" customWidth="1"/>
    <col min="17" max="18" width="65.7109375" style="30" customWidth="1"/>
    <col min="19" max="20" width="15.7109375" style="54" hidden="1" customWidth="1"/>
    <col min="21" max="21" width="15.7109375" style="30" hidden="1" customWidth="1"/>
    <col min="22" max="22" width="2.140625" style="30" customWidth="1"/>
    <col min="23" max="23" width="54.28515625" style="30" customWidth="1"/>
    <col min="24" max="27" width="21.140625" style="30" customWidth="1"/>
    <col min="28" max="28" width="12.5703125" style="30" customWidth="1"/>
    <col min="29" max="29" width="22.42578125" style="30" customWidth="1"/>
    <col min="30" max="30" width="27.140625" style="30" customWidth="1"/>
    <col min="31" max="32" width="23.42578125" style="30" hidden="1" customWidth="1"/>
    <col min="33" max="33" width="13" style="30" hidden="1" customWidth="1"/>
    <col min="34" max="34" width="91" style="30" hidden="1" customWidth="1"/>
    <col min="35" max="35" width="51.140625" style="30" customWidth="1"/>
    <col min="36" max="16384" width="9.140625" style="30"/>
  </cols>
  <sheetData>
    <row r="2" spans="2:34" s="358" customFormat="1" x14ac:dyDescent="0.25">
      <c r="B2" s="562" t="str">
        <f>BCM!B2</f>
        <v>FOR THE STATE OF SOUTH CAROLINA INTERNAL USE ONLY (VERSION 1.0)</v>
      </c>
      <c r="C2" s="562"/>
      <c r="D2" s="562"/>
      <c r="E2" s="562"/>
      <c r="F2" s="562"/>
      <c r="G2" s="562"/>
      <c r="S2" s="362"/>
      <c r="T2" s="362"/>
    </row>
    <row r="3" spans="2:34" s="358" customFormat="1" x14ac:dyDescent="0.25">
      <c r="S3" s="362"/>
      <c r="T3" s="362"/>
    </row>
    <row r="4" spans="2:34" ht="45.1" customHeight="1" x14ac:dyDescent="0.25">
      <c r="B4" s="444" t="str">
        <f>Reference!B4</f>
        <v>State of South Carolina
Information Security Enterprise Risk Assessment Framework: Self-Assessment Tool</v>
      </c>
      <c r="C4" s="444"/>
      <c r="D4" s="444"/>
      <c r="E4" s="444"/>
      <c r="F4" s="444"/>
      <c r="G4" s="444"/>
      <c r="H4" s="444"/>
      <c r="I4" s="444"/>
      <c r="J4" s="444"/>
      <c r="K4" s="444"/>
      <c r="L4" s="444"/>
      <c r="M4" s="444"/>
      <c r="N4" s="444"/>
      <c r="O4" s="444"/>
      <c r="P4" s="444"/>
      <c r="Q4" s="444"/>
      <c r="R4" s="444"/>
      <c r="S4" s="444"/>
      <c r="T4" s="444"/>
      <c r="U4" s="444"/>
    </row>
    <row r="5" spans="2:34" x14ac:dyDescent="0.25">
      <c r="B5" s="2"/>
      <c r="C5" s="2"/>
      <c r="D5" s="2"/>
      <c r="E5" s="15"/>
      <c r="F5" s="2"/>
      <c r="G5" s="243"/>
      <c r="H5" s="2"/>
      <c r="I5" s="243"/>
      <c r="J5" s="243"/>
      <c r="K5" s="243"/>
      <c r="L5" s="243"/>
      <c r="M5" s="243"/>
      <c r="N5" s="243"/>
      <c r="O5" s="243"/>
      <c r="P5" s="15"/>
      <c r="Q5" s="2"/>
      <c r="R5" s="2"/>
    </row>
    <row r="6" spans="2:34" ht="15.7" x14ac:dyDescent="0.25">
      <c r="B6" s="510" t="s">
        <v>541</v>
      </c>
      <c r="C6" s="510"/>
      <c r="D6" s="510"/>
      <c r="E6" s="510"/>
      <c r="F6" s="510"/>
      <c r="G6" s="510"/>
      <c r="H6" s="510"/>
      <c r="I6" s="510"/>
      <c r="J6" s="510"/>
      <c r="K6" s="510"/>
      <c r="L6" s="510"/>
      <c r="M6" s="510"/>
      <c r="N6" s="510"/>
      <c r="O6" s="510"/>
      <c r="P6" s="510"/>
      <c r="Q6" s="510"/>
      <c r="R6" s="510"/>
      <c r="S6" s="510"/>
      <c r="T6" s="510"/>
      <c r="U6" s="510"/>
      <c r="AE6" s="30" t="s">
        <v>10</v>
      </c>
      <c r="AF6" s="30" t="s">
        <v>13</v>
      </c>
      <c r="AG6" s="30" t="s">
        <v>9</v>
      </c>
      <c r="AH6" s="30" t="s">
        <v>14</v>
      </c>
    </row>
    <row r="7" spans="2:34" x14ac:dyDescent="0.25">
      <c r="AE7" s="30" t="s">
        <v>0</v>
      </c>
      <c r="AF7" s="30" t="s">
        <v>2</v>
      </c>
      <c r="AG7" s="30" t="s">
        <v>1</v>
      </c>
      <c r="AH7" s="30" t="s">
        <v>14</v>
      </c>
    </row>
    <row r="8" spans="2:34" ht="38.5" x14ac:dyDescent="0.25">
      <c r="B8" s="120" t="s">
        <v>608</v>
      </c>
      <c r="C8" s="107" t="s">
        <v>22</v>
      </c>
      <c r="D8" s="107" t="s">
        <v>49</v>
      </c>
      <c r="E8" s="107" t="s">
        <v>705</v>
      </c>
      <c r="F8" s="107" t="s">
        <v>706</v>
      </c>
      <c r="G8" s="107" t="s">
        <v>652</v>
      </c>
      <c r="H8" s="107" t="s">
        <v>651</v>
      </c>
      <c r="I8" s="107" t="s">
        <v>655</v>
      </c>
      <c r="J8" s="107" t="s">
        <v>653</v>
      </c>
      <c r="K8" s="341" t="s">
        <v>644</v>
      </c>
      <c r="L8" s="107" t="s">
        <v>656</v>
      </c>
      <c r="M8" s="107" t="s">
        <v>654</v>
      </c>
      <c r="N8" s="341" t="s">
        <v>645</v>
      </c>
      <c r="O8" s="107" t="s">
        <v>657</v>
      </c>
      <c r="P8" s="107" t="s">
        <v>659</v>
      </c>
      <c r="Q8" s="107" t="s">
        <v>649</v>
      </c>
      <c r="R8" s="107" t="s">
        <v>658</v>
      </c>
      <c r="S8" s="106" t="s">
        <v>11</v>
      </c>
      <c r="T8" s="106" t="s">
        <v>12</v>
      </c>
      <c r="U8" s="106" t="s">
        <v>16</v>
      </c>
    </row>
    <row r="9" spans="2:34" ht="15" customHeight="1" x14ac:dyDescent="0.25">
      <c r="B9" s="119" t="s">
        <v>600</v>
      </c>
      <c r="C9" s="117"/>
      <c r="D9" s="117"/>
      <c r="E9" s="117"/>
      <c r="F9" s="117"/>
      <c r="G9" s="117"/>
      <c r="H9" s="117"/>
      <c r="I9" s="117"/>
      <c r="J9" s="117"/>
      <c r="K9" s="342"/>
      <c r="L9" s="117"/>
      <c r="M9" s="117"/>
      <c r="N9" s="342"/>
      <c r="O9" s="117"/>
      <c r="P9" s="117"/>
      <c r="Q9" s="117"/>
      <c r="R9" s="117"/>
      <c r="S9" s="122"/>
      <c r="T9" s="122"/>
      <c r="U9" s="117"/>
    </row>
    <row r="10" spans="2:34" ht="179.65" x14ac:dyDescent="0.25">
      <c r="B10" s="589" t="s">
        <v>641</v>
      </c>
      <c r="C10" s="287">
        <v>13.01</v>
      </c>
      <c r="D10" s="272" t="s">
        <v>341</v>
      </c>
      <c r="E10" s="291" t="s">
        <v>1091</v>
      </c>
      <c r="F10" s="390"/>
      <c r="G10" s="310" t="s">
        <v>719</v>
      </c>
      <c r="H10" s="374"/>
      <c r="I10" s="311">
        <f>IF(H10="No",1,IF(H10="Partial",2,IF(H10="Yes",3,0)))</f>
        <v>0</v>
      </c>
      <c r="J10" s="284" t="s">
        <v>718</v>
      </c>
      <c r="K10" s="407"/>
      <c r="L10" s="311">
        <f>IF(K10="L",1,IF(K10="M",2,IF(K10="H",3,0)))</f>
        <v>0</v>
      </c>
      <c r="M10" s="284" t="s">
        <v>726</v>
      </c>
      <c r="N10" s="407"/>
      <c r="O10" s="261">
        <f>IF(N10="L",1,IF(N10="M",2,IF(N10="H",3,0)))</f>
        <v>0</v>
      </c>
      <c r="P10" s="262" t="str">
        <f>IF((L10*O10*I10)=0," ", IF((L10*O10*I10)&lt;=3,"Low",IF((L10*O10*I10)&gt;12,"High","Medium")))</f>
        <v xml:space="preserve"> </v>
      </c>
      <c r="Q10" s="380"/>
      <c r="R10" s="380"/>
      <c r="S10" s="259" t="str">
        <f>IF(H10="Yes",3,IF(H10="No",1, IF(H10="Partial", 2, "")))</f>
        <v/>
      </c>
      <c r="T10" s="259" t="str">
        <f>IF(P10="Low",1,IF(P10="High",3, IF(P10="Medium", 2, "")))</f>
        <v/>
      </c>
      <c r="U10" s="260">
        <f>IF(H10="N/A", 0, IF(H10="",0,1))</f>
        <v>0</v>
      </c>
    </row>
    <row r="11" spans="2:34" ht="205.35" x14ac:dyDescent="0.25">
      <c r="B11" s="590"/>
      <c r="C11" s="287">
        <v>13.02</v>
      </c>
      <c r="D11" s="268" t="s">
        <v>345</v>
      </c>
      <c r="E11" s="277" t="s">
        <v>1086</v>
      </c>
      <c r="F11" s="390"/>
      <c r="G11" s="310" t="s">
        <v>713</v>
      </c>
      <c r="H11" s="374"/>
      <c r="I11" s="311">
        <f>IF(H11="No",1,IF(H11="Partial",2,IF(H11="Yes",3,0)))</f>
        <v>0</v>
      </c>
      <c r="J11" s="284" t="s">
        <v>730</v>
      </c>
      <c r="K11" s="407"/>
      <c r="L11" s="311">
        <f>IF(K11="L",1,IF(K11="M",2,IF(K11="H",3,0)))</f>
        <v>0</v>
      </c>
      <c r="M11" s="284" t="s">
        <v>716</v>
      </c>
      <c r="N11" s="407"/>
      <c r="O11" s="261">
        <f>IF(N11="L",1,IF(N11="M",2,IF(N11="H",3,0)))</f>
        <v>0</v>
      </c>
      <c r="P11" s="262" t="str">
        <f>IF((L11*O11*I11)=0," ", IF((L11*O11*I11)&lt;=3,"Low",IF((L11*O11*I11)&gt;12,"High","Medium")))</f>
        <v xml:space="preserve"> </v>
      </c>
      <c r="Q11" s="380"/>
      <c r="R11" s="380"/>
      <c r="S11" s="259" t="str">
        <f>IF(H11="Yes",3,IF(H11="No",1, IF(H11="Partial", 2, "")))</f>
        <v/>
      </c>
      <c r="T11" s="259" t="str">
        <f>IF(P11="Low",1,IF(P11="High",3, IF(P11="Medium", 2, "")))</f>
        <v/>
      </c>
      <c r="U11" s="260">
        <f>IF(H11="N/A", 0, IF(H11="",0,1))</f>
        <v>0</v>
      </c>
    </row>
    <row r="12" spans="2:34" ht="192.5" x14ac:dyDescent="0.25">
      <c r="B12" s="591"/>
      <c r="C12" s="287">
        <v>13.03</v>
      </c>
      <c r="D12" s="268" t="s">
        <v>346</v>
      </c>
      <c r="E12" s="271" t="s">
        <v>1087</v>
      </c>
      <c r="F12" s="390"/>
      <c r="G12" s="310" t="s">
        <v>714</v>
      </c>
      <c r="H12" s="374"/>
      <c r="I12" s="311">
        <f>IF(H12="No",1,IF(H12="Partial",2,IF(H12="Yes",3,0)))</f>
        <v>0</v>
      </c>
      <c r="J12" s="284" t="s">
        <v>715</v>
      </c>
      <c r="K12" s="407"/>
      <c r="L12" s="311">
        <f>IF(K12="L",1,IF(K12="M",2,IF(K12="H",3,0)))</f>
        <v>0</v>
      </c>
      <c r="M12" s="284" t="s">
        <v>717</v>
      </c>
      <c r="N12" s="407"/>
      <c r="O12" s="261">
        <f>IF(N12="L",1,IF(N12="M",2,IF(N12="H",3,0)))</f>
        <v>0</v>
      </c>
      <c r="P12" s="262" t="str">
        <f>IF((L12*O12*I12)=0," ", IF((L12*O12*I12)&lt;=3,"Low",IF((L12*O12*I12)&gt;12,"High","Medium")))</f>
        <v xml:space="preserve"> </v>
      </c>
      <c r="Q12" s="380"/>
      <c r="R12" s="380"/>
      <c r="S12" s="259" t="str">
        <f>IF(H12="Yes",3,IF(H12="No",1, IF(H12="Partial", 2, "")))</f>
        <v/>
      </c>
      <c r="T12" s="259" t="str">
        <f>IF(P12="Low",1,IF(P12="High",3, IF(P12="Medium", 2, "")))</f>
        <v/>
      </c>
      <c r="U12" s="260">
        <f>IF(H12="N/A", 0, IF(H12="",0,1))</f>
        <v>0</v>
      </c>
    </row>
    <row r="13" spans="2:34" x14ac:dyDescent="0.25">
      <c r="B13" s="119" t="s">
        <v>601</v>
      </c>
      <c r="C13" s="216"/>
      <c r="D13" s="117"/>
      <c r="E13" s="117"/>
      <c r="F13" s="391"/>
      <c r="G13" s="312"/>
      <c r="H13" s="375"/>
      <c r="I13" s="312"/>
      <c r="J13" s="312"/>
      <c r="K13" s="375"/>
      <c r="L13" s="312"/>
      <c r="M13" s="312"/>
      <c r="N13" s="391"/>
      <c r="O13" s="117"/>
      <c r="P13" s="117"/>
      <c r="Q13" s="391"/>
      <c r="R13" s="391"/>
      <c r="S13" s="123"/>
      <c r="T13" s="123"/>
      <c r="U13" s="118"/>
    </row>
    <row r="14" spans="2:34" ht="192.5" x14ac:dyDescent="0.25">
      <c r="B14" s="572" t="s">
        <v>641</v>
      </c>
      <c r="C14" s="287">
        <v>13.04</v>
      </c>
      <c r="D14" s="268" t="s">
        <v>342</v>
      </c>
      <c r="E14" s="277" t="s">
        <v>1088</v>
      </c>
      <c r="F14" s="390"/>
      <c r="G14" s="310" t="s">
        <v>720</v>
      </c>
      <c r="H14" s="374"/>
      <c r="I14" s="311">
        <f>IF(H14="No",1,IF(H14="Partial",2,IF(H14="Yes",3,0)))</f>
        <v>0</v>
      </c>
      <c r="J14" s="284" t="s">
        <v>722</v>
      </c>
      <c r="K14" s="407"/>
      <c r="L14" s="311">
        <f>IF(K14="L",1,IF(K14="M",2,IF(K14="H",3,0)))</f>
        <v>0</v>
      </c>
      <c r="M14" s="284" t="s">
        <v>721</v>
      </c>
      <c r="N14" s="407"/>
      <c r="O14" s="261">
        <f>IF(N14="L",1,IF(N14="M",2,IF(N14="H",3,0)))</f>
        <v>0</v>
      </c>
      <c r="P14" s="262" t="str">
        <f>IF((L14*O14*I14)=0," ", IF((L14*O14*I14)&lt;=3,"Low",IF((L14*O14*I14)&gt;12,"High","Medium")))</f>
        <v xml:space="preserve"> </v>
      </c>
      <c r="Q14" s="380"/>
      <c r="R14" s="380"/>
      <c r="S14" s="259" t="str">
        <f>IF(H14="Yes",3,IF(H14="No",1, IF(H14="Partial", 2, "")))</f>
        <v/>
      </c>
      <c r="T14" s="259" t="str">
        <f>IF(P14="Low",1,IF(P14="High",3, IF(P14="Medium", 2, "")))</f>
        <v/>
      </c>
      <c r="U14" s="260">
        <f>IF(H14="N/A", 0, IF(H14="",0,1))</f>
        <v>0</v>
      </c>
    </row>
    <row r="15" spans="2:34" ht="179.65" x14ac:dyDescent="0.25">
      <c r="B15" s="574"/>
      <c r="C15" s="287">
        <v>13.05</v>
      </c>
      <c r="D15" s="295" t="s">
        <v>344</v>
      </c>
      <c r="E15" s="277" t="s">
        <v>1089</v>
      </c>
      <c r="F15" s="390"/>
      <c r="G15" s="310" t="s">
        <v>723</v>
      </c>
      <c r="H15" s="374"/>
      <c r="I15" s="311">
        <f>IF(H15="No",1,IF(H15="Partial",2,IF(H15="Yes",3,0)))</f>
        <v>0</v>
      </c>
      <c r="J15" s="284" t="s">
        <v>724</v>
      </c>
      <c r="K15" s="407"/>
      <c r="L15" s="311">
        <f>IF(K15="L",1,IF(K15="M",2,IF(K15="H",3,0)))</f>
        <v>0</v>
      </c>
      <c r="M15" s="284" t="s">
        <v>725</v>
      </c>
      <c r="N15" s="407"/>
      <c r="O15" s="261">
        <f>IF(N15="L",1,IF(N15="M",2,IF(N15="H",3,0)))</f>
        <v>0</v>
      </c>
      <c r="P15" s="262" t="str">
        <f>IF((L15*O15*I15)=0," ", IF((L15*O15*I15)&lt;=3,"Low",IF((L15*O15*I15)&gt;12,"High","Medium")))</f>
        <v xml:space="preserve"> </v>
      </c>
      <c r="Q15" s="380"/>
      <c r="R15" s="380"/>
      <c r="S15" s="259" t="str">
        <f>IF(H15="Yes",3,IF(H15="No",1, IF(H15="Partial", 2, "")))</f>
        <v/>
      </c>
      <c r="T15" s="259" t="str">
        <f>IF(P15="Low",1,IF(P15="High",3, IF(P15="Medium", 2, "")))</f>
        <v/>
      </c>
      <c r="U15" s="260">
        <f>IF(H15="N/A", 0, IF(H15="",0,1))</f>
        <v>0</v>
      </c>
    </row>
    <row r="16" spans="2:34" x14ac:dyDescent="0.25">
      <c r="B16" s="119" t="s">
        <v>602</v>
      </c>
      <c r="C16" s="216"/>
      <c r="D16" s="117"/>
      <c r="E16" s="117"/>
      <c r="F16" s="391"/>
      <c r="G16" s="312"/>
      <c r="H16" s="375"/>
      <c r="I16" s="312"/>
      <c r="J16" s="312"/>
      <c r="K16" s="375"/>
      <c r="L16" s="312"/>
      <c r="M16" s="312"/>
      <c r="N16" s="391"/>
      <c r="O16" s="117"/>
      <c r="P16" s="117"/>
      <c r="Q16" s="391"/>
      <c r="R16" s="391"/>
      <c r="S16" s="123"/>
      <c r="T16" s="123"/>
      <c r="U16" s="118"/>
    </row>
    <row r="17" spans="2:21" ht="218.15" x14ac:dyDescent="0.25">
      <c r="B17" s="219" t="s">
        <v>641</v>
      </c>
      <c r="C17" s="296">
        <v>13.06</v>
      </c>
      <c r="D17" s="268" t="s">
        <v>343</v>
      </c>
      <c r="E17" s="271" t="s">
        <v>1090</v>
      </c>
      <c r="F17" s="390"/>
      <c r="G17" s="310" t="s">
        <v>727</v>
      </c>
      <c r="H17" s="374"/>
      <c r="I17" s="311">
        <f>IF(H17="No",1,IF(H17="Partial",2,IF(H17="Yes",3,0)))</f>
        <v>0</v>
      </c>
      <c r="J17" s="284" t="s">
        <v>728</v>
      </c>
      <c r="K17" s="407"/>
      <c r="L17" s="311">
        <f>IF(K17="L",1,IF(K17="M",2,IF(K17="H",3,0)))</f>
        <v>0</v>
      </c>
      <c r="M17" s="284" t="s">
        <v>729</v>
      </c>
      <c r="N17" s="407"/>
      <c r="O17" s="261">
        <f>IF(N17="L",1,IF(N17="M",2,IF(N17="H",3,0)))</f>
        <v>0</v>
      </c>
      <c r="P17" s="262" t="str">
        <f>IF((L17*O17*I17)=0," ", IF((L17*O17*I17)&lt;=3,"Low",IF((L17*O17*I17)&gt;12,"High","Medium")))</f>
        <v xml:space="preserve"> </v>
      </c>
      <c r="Q17" s="380"/>
      <c r="R17" s="380"/>
      <c r="S17" s="259" t="str">
        <f>IF(H17="Yes",3,IF(H17="No",1, IF(H17="Partial", 2, "")))</f>
        <v/>
      </c>
      <c r="T17" s="259" t="str">
        <f>IF(P17="Low",1,IF(P17="High",3, IF(P17="Medium", 2, "")))</f>
        <v/>
      </c>
      <c r="U17" s="260">
        <f>IF(H17="N/A", 0, IF(H17="",0,1))</f>
        <v>0</v>
      </c>
    </row>
    <row r="18" spans="2:21" ht="15" thickBot="1" x14ac:dyDescent="0.3">
      <c r="S18" s="54">
        <f>SUM(S9:S17)</f>
        <v>0</v>
      </c>
      <c r="T18" s="54">
        <f>SUM(T9:T17)</f>
        <v>0</v>
      </c>
    </row>
    <row r="19" spans="2:21" ht="15" hidden="1" thickBot="1" x14ac:dyDescent="0.3">
      <c r="F19" s="222"/>
      <c r="G19" s="254"/>
      <c r="P19" s="39" t="s">
        <v>15</v>
      </c>
      <c r="Q19" s="39" t="s">
        <v>17</v>
      </c>
      <c r="R19" s="39" t="s">
        <v>3</v>
      </c>
    </row>
    <row r="20" spans="2:21" ht="15" hidden="1" thickBot="1" x14ac:dyDescent="0.3">
      <c r="P20" s="41">
        <f>SUM(U9:U17)</f>
        <v>0</v>
      </c>
      <c r="Q20" s="42" t="e">
        <f>IF(S18/P20&lt;1.5, "Low",IF(S18/P20&gt;2.41, "High", "Medium"))</f>
        <v>#DIV/0!</v>
      </c>
      <c r="R20" s="43" t="e">
        <f>IF(T18/P20&lt;1.5, "Low",IF(T18/P20&gt;2.41, "High", "Moderate"))</f>
        <v>#DIV/0!</v>
      </c>
    </row>
    <row r="21" spans="2:21" hidden="1" x14ac:dyDescent="0.25"/>
    <row r="22" spans="2:21" hidden="1" x14ac:dyDescent="0.25">
      <c r="Q22" s="256"/>
      <c r="R22" s="256"/>
    </row>
    <row r="23" spans="2:21" hidden="1" x14ac:dyDescent="0.25">
      <c r="P23" s="45" t="s">
        <v>19</v>
      </c>
      <c r="Q23" s="256">
        <f>COUNTIF(H9:H17, "No")</f>
        <v>0</v>
      </c>
      <c r="R23" s="256">
        <f>COUNTIF(P10:P17, "Low")</f>
        <v>0</v>
      </c>
    </row>
    <row r="24" spans="2:21" hidden="1" x14ac:dyDescent="0.25">
      <c r="P24" s="45" t="s">
        <v>20</v>
      </c>
      <c r="Q24" s="256">
        <f>COUNTIF(H9:H17, "Partial")</f>
        <v>0</v>
      </c>
      <c r="R24" s="256">
        <f>COUNTIF(P10:P17, "Moderate")</f>
        <v>0</v>
      </c>
    </row>
    <row r="25" spans="2:21" hidden="1" x14ac:dyDescent="0.25">
      <c r="P25" s="45" t="s">
        <v>18</v>
      </c>
      <c r="Q25" s="256">
        <f>COUNTIF(H9:H17, "Yes")</f>
        <v>0</v>
      </c>
      <c r="R25" s="256">
        <f>COUNTIF(P10:P17, "High")</f>
        <v>0</v>
      </c>
    </row>
    <row r="26" spans="2:21" x14ac:dyDescent="0.25">
      <c r="B26" s="577" t="s">
        <v>959</v>
      </c>
      <c r="C26" s="578"/>
      <c r="D26" s="578"/>
      <c r="E26" s="578"/>
      <c r="F26" s="579"/>
    </row>
    <row r="27" spans="2:21" ht="15" thickBot="1" x14ac:dyDescent="0.3">
      <c r="B27" s="580"/>
      <c r="C27" s="581"/>
      <c r="D27" s="581"/>
      <c r="E27" s="581"/>
      <c r="F27" s="582"/>
    </row>
    <row r="44" spans="2:27" x14ac:dyDescent="0.25">
      <c r="B44" s="49"/>
      <c r="F44" s="49"/>
      <c r="G44" s="250"/>
    </row>
    <row r="45" spans="2:27" x14ac:dyDescent="0.25">
      <c r="B45" s="49"/>
      <c r="F45" s="49"/>
      <c r="G45" s="250"/>
      <c r="Z45" s="82"/>
      <c r="AA45" s="82"/>
    </row>
    <row r="46" spans="2:27" x14ac:dyDescent="0.25">
      <c r="B46" s="49"/>
      <c r="F46" s="49"/>
      <c r="G46" s="250"/>
      <c r="Z46" s="80"/>
      <c r="AA46" s="80"/>
    </row>
    <row r="47" spans="2:27" x14ac:dyDescent="0.25">
      <c r="B47" s="49"/>
      <c r="F47" s="49"/>
      <c r="G47" s="250"/>
    </row>
    <row r="48" spans="2:27" x14ac:dyDescent="0.25">
      <c r="B48" s="49"/>
      <c r="E48" s="563"/>
      <c r="F48" s="565"/>
      <c r="G48" s="250"/>
      <c r="P48" s="563"/>
      <c r="Q48" s="563"/>
      <c r="S48" s="588"/>
      <c r="V48" s="563"/>
    </row>
    <row r="49" spans="2:22" x14ac:dyDescent="0.25">
      <c r="B49" s="49"/>
      <c r="E49" s="563"/>
      <c r="F49" s="565"/>
      <c r="G49" s="250"/>
      <c r="P49" s="563"/>
      <c r="Q49" s="563"/>
      <c r="S49" s="588"/>
      <c r="V49" s="563"/>
    </row>
    <row r="50" spans="2:22" x14ac:dyDescent="0.25">
      <c r="B50" s="49"/>
      <c r="F50" s="49"/>
      <c r="G50" s="250"/>
    </row>
    <row r="51" spans="2:22" x14ac:dyDescent="0.25">
      <c r="B51" s="49"/>
      <c r="F51" s="49"/>
      <c r="G51" s="250"/>
    </row>
    <row r="52" spans="2:22" x14ac:dyDescent="0.25">
      <c r="B52" s="49"/>
      <c r="F52" s="49"/>
      <c r="G52" s="250"/>
    </row>
    <row r="53" spans="2:22" x14ac:dyDescent="0.25">
      <c r="F53" s="49"/>
      <c r="G53" s="250"/>
    </row>
    <row r="62" spans="2:22" x14ac:dyDescent="0.25">
      <c r="E62" s="563"/>
      <c r="F62" s="563"/>
      <c r="P62" s="563"/>
      <c r="Q62" s="563"/>
      <c r="S62" s="588"/>
      <c r="V62" s="563"/>
    </row>
    <row r="63" spans="2:22" x14ac:dyDescent="0.25">
      <c r="C63" s="46"/>
      <c r="E63" s="563"/>
      <c r="F63" s="563"/>
      <c r="P63" s="563"/>
      <c r="Q63" s="563"/>
      <c r="S63" s="588"/>
      <c r="V63" s="563"/>
    </row>
    <row r="65" spans="5:22" x14ac:dyDescent="0.25">
      <c r="E65" s="563"/>
      <c r="F65" s="563"/>
      <c r="P65" s="563"/>
      <c r="Q65" s="563"/>
      <c r="S65" s="588"/>
      <c r="V65" s="563"/>
    </row>
    <row r="66" spans="5:22" x14ac:dyDescent="0.25">
      <c r="E66" s="563"/>
      <c r="F66" s="563"/>
      <c r="P66" s="563"/>
      <c r="Q66" s="563"/>
      <c r="S66" s="588"/>
      <c r="V66" s="563"/>
    </row>
    <row r="67" spans="5:22" x14ac:dyDescent="0.25">
      <c r="E67" s="563"/>
      <c r="F67" s="563"/>
      <c r="P67" s="563"/>
      <c r="Q67" s="563"/>
      <c r="S67" s="588"/>
      <c r="V67" s="563"/>
    </row>
    <row r="68" spans="5:22" x14ac:dyDescent="0.25">
      <c r="E68" s="563"/>
      <c r="F68" s="563"/>
      <c r="P68" s="563"/>
      <c r="Q68" s="563"/>
      <c r="S68" s="588"/>
      <c r="V68" s="563"/>
    </row>
    <row r="80" spans="5:22" x14ac:dyDescent="0.25">
      <c r="E80" s="563"/>
      <c r="F80" s="563"/>
      <c r="P80" s="563"/>
      <c r="Q80" s="563"/>
      <c r="S80" s="588"/>
      <c r="V80" s="563"/>
    </row>
    <row r="81" spans="5:22" x14ac:dyDescent="0.25">
      <c r="E81" s="563"/>
      <c r="F81" s="563"/>
      <c r="P81" s="563"/>
      <c r="Q81" s="563"/>
      <c r="S81" s="588"/>
      <c r="V81" s="563"/>
    </row>
    <row r="82" spans="5:22" x14ac:dyDescent="0.25">
      <c r="E82" s="563"/>
      <c r="F82" s="563"/>
      <c r="P82" s="563"/>
      <c r="Q82" s="563"/>
      <c r="S82" s="588"/>
      <c r="V82" s="563"/>
    </row>
    <row r="83" spans="5:22" x14ac:dyDescent="0.25">
      <c r="E83" s="563"/>
      <c r="F83" s="563"/>
      <c r="P83" s="563"/>
      <c r="Q83" s="563"/>
      <c r="S83" s="588"/>
      <c r="V83" s="563"/>
    </row>
    <row r="87" spans="5:22" x14ac:dyDescent="0.25">
      <c r="E87" s="563"/>
      <c r="F87" s="563"/>
      <c r="P87" s="563"/>
      <c r="Q87" s="563"/>
      <c r="S87" s="588"/>
      <c r="V87" s="563"/>
    </row>
    <row r="88" spans="5:22" x14ac:dyDescent="0.25">
      <c r="E88" s="563"/>
      <c r="F88" s="563"/>
      <c r="P88" s="563"/>
      <c r="Q88" s="563"/>
      <c r="S88" s="588"/>
      <c r="V88" s="563"/>
    </row>
    <row r="89" spans="5:22" x14ac:dyDescent="0.25">
      <c r="E89" s="563"/>
      <c r="F89" s="563"/>
      <c r="P89" s="563"/>
      <c r="Q89" s="563"/>
      <c r="S89" s="588"/>
      <c r="V89" s="563"/>
    </row>
    <row r="90" spans="5:22" x14ac:dyDescent="0.25">
      <c r="E90" s="563"/>
      <c r="F90" s="563"/>
      <c r="P90" s="563"/>
      <c r="Q90" s="563"/>
      <c r="S90" s="588"/>
      <c r="V90" s="563"/>
    </row>
    <row r="91" spans="5:22" x14ac:dyDescent="0.25">
      <c r="E91" s="563"/>
      <c r="F91" s="563"/>
      <c r="P91" s="563"/>
      <c r="Q91" s="563"/>
      <c r="S91" s="588"/>
      <c r="V91" s="563"/>
    </row>
    <row r="93" spans="5:22" x14ac:dyDescent="0.25">
      <c r="E93" s="563"/>
      <c r="F93" s="563"/>
      <c r="P93" s="563"/>
      <c r="Q93" s="563"/>
      <c r="S93" s="588"/>
      <c r="V93" s="563"/>
    </row>
    <row r="94" spans="5:22" x14ac:dyDescent="0.25">
      <c r="E94" s="563"/>
      <c r="F94" s="563"/>
      <c r="P94" s="563"/>
      <c r="Q94" s="563"/>
      <c r="S94" s="588"/>
      <c r="V94" s="563"/>
    </row>
    <row r="95" spans="5:22" x14ac:dyDescent="0.25">
      <c r="E95" s="563"/>
      <c r="F95" s="563"/>
      <c r="P95" s="563"/>
      <c r="Q95" s="563"/>
      <c r="S95" s="588"/>
      <c r="V95" s="563"/>
    </row>
    <row r="96" spans="5:22" x14ac:dyDescent="0.25">
      <c r="E96" s="563"/>
      <c r="F96" s="563"/>
      <c r="P96" s="563"/>
      <c r="Q96" s="563"/>
      <c r="S96" s="588"/>
      <c r="V96" s="563"/>
    </row>
    <row r="97" spans="5:22" x14ac:dyDescent="0.25">
      <c r="E97" s="563"/>
      <c r="F97" s="563"/>
      <c r="P97" s="563"/>
      <c r="Q97" s="563"/>
      <c r="S97" s="588"/>
      <c r="V97" s="563"/>
    </row>
    <row r="98" spans="5:22" x14ac:dyDescent="0.25">
      <c r="E98" s="563"/>
      <c r="F98" s="563"/>
      <c r="P98" s="563"/>
      <c r="Q98" s="563"/>
      <c r="S98" s="588"/>
      <c r="V98" s="563"/>
    </row>
    <row r="99" spans="5:22" x14ac:dyDescent="0.25">
      <c r="E99" s="563"/>
      <c r="F99" s="563"/>
      <c r="P99" s="563"/>
      <c r="Q99" s="563"/>
      <c r="S99" s="588"/>
      <c r="V99" s="563"/>
    </row>
    <row r="100" spans="5:22" x14ac:dyDescent="0.25">
      <c r="E100" s="563"/>
      <c r="F100" s="563"/>
      <c r="P100" s="563"/>
      <c r="Q100" s="563"/>
      <c r="S100" s="588"/>
      <c r="V100" s="563"/>
    </row>
    <row r="101" spans="5:22" x14ac:dyDescent="0.25">
      <c r="E101" s="563"/>
      <c r="F101" s="563"/>
      <c r="P101" s="563"/>
      <c r="Q101" s="563"/>
      <c r="S101" s="588"/>
      <c r="V101" s="563"/>
    </row>
    <row r="104" spans="5:22" x14ac:dyDescent="0.25">
      <c r="E104" s="563"/>
      <c r="F104" s="563"/>
      <c r="P104" s="563"/>
      <c r="Q104" s="563"/>
      <c r="S104" s="588"/>
      <c r="V104" s="563"/>
    </row>
    <row r="105" spans="5:22" x14ac:dyDescent="0.25">
      <c r="E105" s="563"/>
      <c r="F105" s="563"/>
      <c r="P105" s="563"/>
      <c r="Q105" s="563"/>
      <c r="S105" s="588"/>
      <c r="V105" s="563"/>
    </row>
    <row r="108" spans="5:22" x14ac:dyDescent="0.25">
      <c r="E108" s="563"/>
      <c r="F108" s="563"/>
      <c r="P108" s="563"/>
      <c r="Q108" s="563"/>
      <c r="S108" s="588"/>
      <c r="V108" s="563"/>
    </row>
    <row r="109" spans="5:22" x14ac:dyDescent="0.25">
      <c r="E109" s="563"/>
      <c r="F109" s="563"/>
      <c r="P109" s="563"/>
      <c r="Q109" s="563"/>
      <c r="S109" s="588"/>
      <c r="V109" s="563"/>
    </row>
    <row r="110" spans="5:22" x14ac:dyDescent="0.25">
      <c r="E110" s="563"/>
      <c r="F110" s="563"/>
      <c r="P110" s="563"/>
      <c r="Q110" s="563"/>
      <c r="S110" s="588"/>
      <c r="V110" s="563"/>
    </row>
    <row r="111" spans="5:22" x14ac:dyDescent="0.25">
      <c r="E111" s="563"/>
      <c r="F111" s="563"/>
      <c r="P111" s="563"/>
      <c r="Q111" s="563"/>
      <c r="S111" s="588"/>
      <c r="V111" s="563"/>
    </row>
    <row r="112" spans="5:22" x14ac:dyDescent="0.25">
      <c r="E112" s="563"/>
      <c r="F112" s="563"/>
      <c r="P112" s="563"/>
      <c r="Q112" s="563"/>
      <c r="S112" s="588"/>
      <c r="V112" s="563"/>
    </row>
    <row r="113" spans="5:22" x14ac:dyDescent="0.25">
      <c r="E113" s="563"/>
      <c r="F113" s="563"/>
      <c r="P113" s="563"/>
      <c r="Q113" s="563"/>
      <c r="S113" s="588"/>
      <c r="V113" s="563"/>
    </row>
    <row r="122" spans="5:22" x14ac:dyDescent="0.25">
      <c r="E122" s="563"/>
      <c r="F122" s="563"/>
      <c r="P122" s="563"/>
      <c r="Q122" s="563"/>
      <c r="S122" s="588"/>
      <c r="V122" s="563"/>
    </row>
    <row r="123" spans="5:22" x14ac:dyDescent="0.25">
      <c r="E123" s="563"/>
      <c r="F123" s="563"/>
      <c r="P123" s="563"/>
      <c r="Q123" s="563"/>
      <c r="S123" s="588"/>
      <c r="V123" s="563"/>
    </row>
    <row r="132" spans="5:22" x14ac:dyDescent="0.25">
      <c r="E132" s="563"/>
      <c r="F132" s="563"/>
      <c r="P132" s="563"/>
      <c r="Q132" s="563"/>
      <c r="S132" s="588"/>
      <c r="V132" s="563"/>
    </row>
    <row r="133" spans="5:22" x14ac:dyDescent="0.25">
      <c r="E133" s="563"/>
      <c r="F133" s="563"/>
      <c r="P133" s="563"/>
      <c r="Q133" s="563"/>
      <c r="S133" s="588"/>
      <c r="V133" s="563"/>
    </row>
    <row r="143" spans="5:22" x14ac:dyDescent="0.25">
      <c r="E143" s="563"/>
      <c r="F143" s="563"/>
      <c r="P143" s="563"/>
      <c r="Q143" s="563"/>
      <c r="S143" s="588"/>
      <c r="V143" s="563"/>
    </row>
    <row r="144" spans="5:22" x14ac:dyDescent="0.25">
      <c r="E144" s="563"/>
      <c r="F144" s="563"/>
      <c r="P144" s="563"/>
      <c r="Q144" s="563"/>
      <c r="S144" s="588"/>
      <c r="V144" s="563"/>
    </row>
    <row r="150" spans="5:22" x14ac:dyDescent="0.25">
      <c r="E150" s="563"/>
      <c r="F150" s="563"/>
      <c r="P150" s="563"/>
      <c r="Q150" s="563"/>
      <c r="S150" s="588"/>
      <c r="V150" s="563"/>
    </row>
    <row r="151" spans="5:22" x14ac:dyDescent="0.25">
      <c r="E151" s="563"/>
      <c r="F151" s="563"/>
      <c r="P151" s="563"/>
      <c r="Q151" s="563"/>
      <c r="S151" s="588"/>
      <c r="V151" s="563"/>
    </row>
    <row r="153" spans="5:22" x14ac:dyDescent="0.25">
      <c r="E153" s="563"/>
      <c r="F153" s="563"/>
      <c r="P153" s="563"/>
      <c r="Q153" s="563"/>
      <c r="S153" s="588"/>
      <c r="V153" s="563"/>
    </row>
    <row r="154" spans="5:22" x14ac:dyDescent="0.25">
      <c r="E154" s="563"/>
      <c r="F154" s="563"/>
      <c r="P154" s="563"/>
      <c r="Q154" s="563"/>
      <c r="S154" s="588"/>
      <c r="V154" s="563"/>
    </row>
    <row r="155" spans="5:22" x14ac:dyDescent="0.25">
      <c r="E155" s="563"/>
      <c r="F155" s="563"/>
      <c r="P155" s="563"/>
      <c r="Q155" s="563"/>
      <c r="S155" s="588"/>
      <c r="V155" s="563"/>
    </row>
    <row r="156" spans="5:22" x14ac:dyDescent="0.25">
      <c r="E156" s="563"/>
      <c r="F156" s="563"/>
      <c r="P156" s="563"/>
      <c r="Q156" s="563"/>
      <c r="S156" s="588"/>
      <c r="V156" s="563"/>
    </row>
    <row r="157" spans="5:22" x14ac:dyDescent="0.25">
      <c r="E157" s="563"/>
      <c r="F157" s="563"/>
      <c r="P157" s="563"/>
      <c r="Q157" s="563"/>
      <c r="S157" s="588"/>
      <c r="V157" s="563"/>
    </row>
    <row r="164" spans="5:22" x14ac:dyDescent="0.25">
      <c r="E164" s="563"/>
      <c r="F164" s="563"/>
      <c r="P164" s="563"/>
      <c r="Q164" s="563"/>
      <c r="S164" s="588"/>
      <c r="V164" s="563"/>
    </row>
    <row r="165" spans="5:22" x14ac:dyDescent="0.25">
      <c r="E165" s="563"/>
      <c r="F165" s="563"/>
      <c r="P165" s="563"/>
      <c r="Q165" s="563"/>
      <c r="S165" s="588"/>
      <c r="V165" s="563"/>
    </row>
    <row r="166" spans="5:22" x14ac:dyDescent="0.25">
      <c r="E166" s="563"/>
      <c r="F166" s="563"/>
      <c r="P166" s="563"/>
      <c r="Q166" s="563"/>
      <c r="S166" s="588"/>
      <c r="V166" s="563"/>
    </row>
    <row r="167" spans="5:22" x14ac:dyDescent="0.25">
      <c r="E167" s="563"/>
      <c r="F167" s="563"/>
      <c r="P167" s="563"/>
      <c r="Q167" s="563"/>
      <c r="S167" s="588"/>
      <c r="V167" s="563"/>
    </row>
    <row r="171" spans="5:22" x14ac:dyDescent="0.25">
      <c r="E171" s="563"/>
      <c r="F171" s="563"/>
      <c r="P171" s="563"/>
      <c r="Q171" s="563"/>
      <c r="S171" s="588"/>
      <c r="V171" s="563"/>
    </row>
    <row r="172" spans="5:22" x14ac:dyDescent="0.25">
      <c r="E172" s="563"/>
      <c r="F172" s="563"/>
      <c r="P172" s="563"/>
      <c r="Q172" s="563"/>
      <c r="S172" s="588"/>
      <c r="V172" s="563"/>
    </row>
    <row r="177" spans="5:22" x14ac:dyDescent="0.25">
      <c r="E177" s="563"/>
      <c r="F177" s="563"/>
      <c r="P177" s="563"/>
      <c r="Q177" s="563"/>
      <c r="S177" s="588"/>
      <c r="V177" s="563"/>
    </row>
    <row r="178" spans="5:22" x14ac:dyDescent="0.25">
      <c r="E178" s="563"/>
      <c r="F178" s="563"/>
      <c r="P178" s="563"/>
      <c r="Q178" s="563"/>
      <c r="S178" s="588"/>
      <c r="V178" s="563"/>
    </row>
    <row r="188" spans="5:22" x14ac:dyDescent="0.25">
      <c r="E188" s="563"/>
      <c r="F188" s="563"/>
      <c r="P188" s="563"/>
      <c r="Q188" s="563"/>
      <c r="S188" s="588"/>
      <c r="V188" s="563"/>
    </row>
    <row r="189" spans="5:22" x14ac:dyDescent="0.25">
      <c r="E189" s="563"/>
      <c r="F189" s="563"/>
      <c r="P189" s="563"/>
      <c r="Q189" s="563"/>
      <c r="S189" s="588"/>
      <c r="V189" s="563"/>
    </row>
    <row r="190" spans="5:22" x14ac:dyDescent="0.25">
      <c r="E190" s="563"/>
      <c r="F190" s="563"/>
      <c r="P190" s="563"/>
      <c r="Q190" s="563"/>
      <c r="S190" s="588"/>
      <c r="V190" s="563"/>
    </row>
    <row r="191" spans="5:22" x14ac:dyDescent="0.25">
      <c r="E191" s="563"/>
      <c r="F191" s="563"/>
      <c r="P191" s="563"/>
      <c r="Q191" s="563"/>
      <c r="S191" s="588"/>
      <c r="V191" s="563"/>
    </row>
    <row r="194" spans="5:22" x14ac:dyDescent="0.25">
      <c r="E194" s="563"/>
      <c r="F194" s="563"/>
      <c r="P194" s="563"/>
      <c r="Q194" s="563"/>
      <c r="S194" s="588"/>
      <c r="V194" s="563"/>
    </row>
    <row r="195" spans="5:22" x14ac:dyDescent="0.25">
      <c r="E195" s="563"/>
      <c r="F195" s="563"/>
      <c r="P195" s="563"/>
      <c r="Q195" s="563"/>
      <c r="S195" s="588"/>
      <c r="V195" s="563"/>
    </row>
    <row r="201" spans="5:22" x14ac:dyDescent="0.25">
      <c r="E201" s="563"/>
      <c r="F201" s="563"/>
      <c r="P201" s="563"/>
      <c r="Q201" s="563"/>
      <c r="S201" s="588"/>
      <c r="V201" s="563"/>
    </row>
    <row r="202" spans="5:22" x14ac:dyDescent="0.25">
      <c r="E202" s="563"/>
      <c r="F202" s="563"/>
      <c r="P202" s="563"/>
      <c r="Q202" s="563"/>
      <c r="S202" s="588"/>
      <c r="V202" s="563"/>
    </row>
    <row r="206" spans="5:22" x14ac:dyDescent="0.25">
      <c r="E206" s="563"/>
      <c r="F206" s="563"/>
      <c r="P206" s="563"/>
      <c r="Q206" s="563"/>
      <c r="S206" s="588"/>
      <c r="V206" s="563"/>
    </row>
    <row r="207" spans="5:22" x14ac:dyDescent="0.25">
      <c r="E207" s="563"/>
      <c r="F207" s="563"/>
      <c r="P207" s="563"/>
      <c r="Q207" s="563"/>
      <c r="S207" s="588"/>
      <c r="V207" s="563"/>
    </row>
    <row r="213" spans="5:22" x14ac:dyDescent="0.25">
      <c r="E213" s="563"/>
      <c r="F213" s="563"/>
      <c r="P213" s="563"/>
      <c r="Q213" s="563"/>
      <c r="S213" s="588"/>
      <c r="V213" s="563"/>
    </row>
    <row r="214" spans="5:22" x14ac:dyDescent="0.25">
      <c r="E214" s="563"/>
      <c r="F214" s="563"/>
      <c r="P214" s="563"/>
      <c r="Q214" s="563"/>
      <c r="S214" s="588"/>
      <c r="V214" s="563"/>
    </row>
    <row r="217" spans="5:22" x14ac:dyDescent="0.25">
      <c r="E217" s="563"/>
      <c r="F217" s="563"/>
      <c r="P217" s="563"/>
      <c r="Q217" s="563"/>
      <c r="S217" s="588"/>
      <c r="V217" s="563"/>
    </row>
    <row r="218" spans="5:22" x14ac:dyDescent="0.25">
      <c r="E218" s="563"/>
      <c r="F218" s="563"/>
      <c r="P218" s="563"/>
      <c r="Q218" s="563"/>
      <c r="S218" s="588"/>
      <c r="V218" s="563"/>
    </row>
    <row r="236" spans="5:22" x14ac:dyDescent="0.25">
      <c r="E236" s="563"/>
      <c r="F236" s="563"/>
      <c r="P236" s="563"/>
      <c r="Q236" s="563"/>
      <c r="S236" s="588"/>
      <c r="V236" s="563"/>
    </row>
    <row r="237" spans="5:22" x14ac:dyDescent="0.25">
      <c r="E237" s="563"/>
      <c r="F237" s="563"/>
      <c r="P237" s="563"/>
      <c r="Q237" s="563"/>
      <c r="S237" s="588"/>
      <c r="V237" s="563"/>
    </row>
    <row r="240" spans="5:22" x14ac:dyDescent="0.25">
      <c r="E240" s="563"/>
      <c r="F240" s="563"/>
      <c r="P240" s="563"/>
      <c r="Q240" s="563"/>
      <c r="S240" s="588"/>
      <c r="V240" s="563"/>
    </row>
    <row r="241" spans="5:22" x14ac:dyDescent="0.25">
      <c r="E241" s="563"/>
      <c r="F241" s="563"/>
      <c r="P241" s="563"/>
      <c r="Q241" s="563"/>
      <c r="S241" s="588"/>
      <c r="V241" s="563"/>
    </row>
    <row r="245" spans="5:22" x14ac:dyDescent="0.25">
      <c r="E245" s="563"/>
      <c r="F245" s="563"/>
      <c r="P245" s="563"/>
      <c r="Q245" s="563"/>
      <c r="S245" s="588"/>
      <c r="V245" s="563"/>
    </row>
    <row r="246" spans="5:22" x14ac:dyDescent="0.25">
      <c r="E246" s="563"/>
      <c r="F246" s="563"/>
      <c r="P246" s="563"/>
      <c r="Q246" s="563"/>
      <c r="S246" s="588"/>
      <c r="V246" s="563"/>
    </row>
    <row r="247" spans="5:22" x14ac:dyDescent="0.25">
      <c r="E247" s="563"/>
      <c r="F247" s="563"/>
      <c r="P247" s="563"/>
      <c r="Q247" s="563"/>
      <c r="S247" s="588"/>
      <c r="V247" s="563"/>
    </row>
    <row r="248" spans="5:22" x14ac:dyDescent="0.25">
      <c r="E248" s="563"/>
      <c r="F248" s="563"/>
      <c r="P248" s="563"/>
      <c r="Q248" s="563"/>
      <c r="S248" s="588"/>
      <c r="V248" s="563"/>
    </row>
    <row r="250" spans="5:22" x14ac:dyDescent="0.25">
      <c r="E250" s="563"/>
      <c r="F250" s="563"/>
      <c r="P250" s="563"/>
      <c r="Q250" s="563"/>
      <c r="S250" s="588"/>
      <c r="V250" s="563"/>
    </row>
    <row r="251" spans="5:22" x14ac:dyDescent="0.25">
      <c r="E251" s="563"/>
      <c r="F251" s="563"/>
      <c r="P251" s="563"/>
      <c r="Q251" s="563"/>
      <c r="S251" s="588"/>
      <c r="V251" s="563"/>
    </row>
    <row r="252" spans="5:22" x14ac:dyDescent="0.25">
      <c r="E252" s="563"/>
      <c r="F252" s="563"/>
      <c r="P252" s="563"/>
      <c r="Q252" s="563"/>
      <c r="S252" s="588"/>
      <c r="V252" s="563"/>
    </row>
    <row r="253" spans="5:22" x14ac:dyDescent="0.25">
      <c r="E253" s="563"/>
      <c r="F253" s="563"/>
      <c r="P253" s="563"/>
      <c r="Q253" s="563"/>
      <c r="S253" s="588"/>
      <c r="V253" s="563"/>
    </row>
    <row r="256" spans="5:22" x14ac:dyDescent="0.25">
      <c r="E256" s="563"/>
      <c r="F256" s="563"/>
      <c r="P256" s="563"/>
      <c r="Q256" s="563"/>
      <c r="S256" s="588"/>
      <c r="V256" s="563"/>
    </row>
    <row r="257" spans="5:22" x14ac:dyDescent="0.25">
      <c r="E257" s="563"/>
      <c r="F257" s="563"/>
      <c r="P257" s="563"/>
      <c r="Q257" s="563"/>
      <c r="S257" s="588"/>
      <c r="V257" s="563"/>
    </row>
    <row r="258" spans="5:22" x14ac:dyDescent="0.25">
      <c r="E258" s="563"/>
      <c r="F258" s="563"/>
      <c r="P258" s="563"/>
      <c r="Q258" s="563"/>
      <c r="S258" s="588"/>
      <c r="V258" s="563"/>
    </row>
    <row r="261" spans="5:22" x14ac:dyDescent="0.25">
      <c r="E261" s="563"/>
      <c r="F261" s="563"/>
      <c r="P261" s="563"/>
      <c r="Q261" s="563"/>
      <c r="S261" s="588"/>
      <c r="V261" s="563"/>
    </row>
    <row r="262" spans="5:22" x14ac:dyDescent="0.25">
      <c r="E262" s="563"/>
      <c r="F262" s="563"/>
      <c r="P262" s="563"/>
      <c r="Q262" s="563"/>
      <c r="S262" s="588"/>
      <c r="V262" s="563"/>
    </row>
    <row r="263" spans="5:22" x14ac:dyDescent="0.25">
      <c r="E263" s="563"/>
      <c r="F263" s="563"/>
      <c r="P263" s="563"/>
      <c r="Q263" s="563"/>
      <c r="S263" s="588"/>
      <c r="V263" s="563"/>
    </row>
    <row r="264" spans="5:22" x14ac:dyDescent="0.25">
      <c r="E264" s="563"/>
      <c r="F264" s="563"/>
      <c r="P264" s="563"/>
      <c r="Q264" s="563"/>
      <c r="S264" s="588"/>
      <c r="V264" s="563"/>
    </row>
    <row r="265" spans="5:22" x14ac:dyDescent="0.25">
      <c r="E265" s="563"/>
      <c r="F265" s="563"/>
      <c r="P265" s="563"/>
      <c r="Q265" s="563"/>
      <c r="S265" s="588"/>
      <c r="V265" s="563"/>
    </row>
    <row r="266" spans="5:22" x14ac:dyDescent="0.25">
      <c r="E266" s="563"/>
      <c r="F266" s="563"/>
      <c r="P266" s="563"/>
      <c r="Q266" s="563"/>
      <c r="S266" s="588"/>
      <c r="V266" s="563"/>
    </row>
    <row r="267" spans="5:22" x14ac:dyDescent="0.25">
      <c r="E267" s="563"/>
      <c r="F267" s="563"/>
      <c r="P267" s="563"/>
      <c r="Q267" s="563"/>
      <c r="S267" s="588"/>
      <c r="V267" s="563"/>
    </row>
    <row r="270" spans="5:22" x14ac:dyDescent="0.25">
      <c r="E270" s="563"/>
      <c r="F270" s="563"/>
      <c r="P270" s="563"/>
      <c r="Q270" s="563"/>
      <c r="S270" s="588"/>
      <c r="V270" s="563"/>
    </row>
    <row r="271" spans="5:22" x14ac:dyDescent="0.25">
      <c r="E271" s="563"/>
      <c r="F271" s="563"/>
      <c r="P271" s="563"/>
      <c r="Q271" s="563"/>
      <c r="S271" s="588"/>
      <c r="V271" s="563"/>
    </row>
    <row r="272" spans="5:22" x14ac:dyDescent="0.25">
      <c r="E272" s="563"/>
      <c r="F272" s="563"/>
      <c r="P272" s="563"/>
      <c r="Q272" s="563"/>
      <c r="S272" s="588"/>
      <c r="V272" s="563"/>
    </row>
    <row r="273" spans="5:22" x14ac:dyDescent="0.25">
      <c r="E273" s="563"/>
      <c r="F273" s="563"/>
      <c r="P273" s="563"/>
      <c r="Q273" s="563"/>
      <c r="S273" s="588"/>
      <c r="V273" s="563"/>
    </row>
    <row r="274" spans="5:22" x14ac:dyDescent="0.25">
      <c r="E274" s="563"/>
      <c r="F274" s="563"/>
      <c r="P274" s="563"/>
      <c r="Q274" s="563"/>
      <c r="S274" s="588"/>
      <c r="V274" s="563"/>
    </row>
    <row r="275" spans="5:22" x14ac:dyDescent="0.25">
      <c r="E275" s="563"/>
      <c r="F275" s="563"/>
      <c r="P275" s="563"/>
      <c r="Q275" s="563"/>
      <c r="S275" s="588"/>
      <c r="V275" s="563"/>
    </row>
  </sheetData>
  <sheetProtection password="A41C" sheet="1" objects="1" scenarios="1"/>
  <customSheetViews>
    <customSheetView guid="{4D29B127-89DB-4203-8E0C-63913F980539}" scale="75" showPageBreaks="1" showGridLines="0" printArea="1" hiddenRows="1" hiddenColumns="1" topLeftCell="A7">
      <selection activeCell="A8" sqref="A8"/>
      <colBreaks count="1" manualBreakCount="1">
        <brk id="12" max="1048575" man="1"/>
      </colBreaks>
      <pageMargins left="0" right="0" top="1" bottom="1" header="0.5" footer="0.5"/>
      <pageSetup paperSize="5" scale="35" pageOrder="overThenDown" orientation="landscape" r:id="rId1"/>
      <headerFooter scaleWithDoc="0" alignWithMargins="0">
        <oddHeader>&amp;CTO1-D035_Risk Assessment Framework</oddHeader>
        <oddFooter>&amp;L&amp;A
05/24/2011&amp;C&amp;P of &amp;N&amp;R&amp;G</oddFooter>
      </headerFooter>
    </customSheetView>
  </customSheetViews>
  <mergeCells count="246">
    <mergeCell ref="E67:E68"/>
    <mergeCell ref="F67:F68"/>
    <mergeCell ref="E65:E66"/>
    <mergeCell ref="F65:F66"/>
    <mergeCell ref="E62:E63"/>
    <mergeCell ref="F62:F63"/>
    <mergeCell ref="B4:U4"/>
    <mergeCell ref="B6:U6"/>
    <mergeCell ref="E48:E49"/>
    <mergeCell ref="F48:F49"/>
    <mergeCell ref="Q48:Q49"/>
    <mergeCell ref="Q62:Q63"/>
    <mergeCell ref="S62:S63"/>
    <mergeCell ref="S48:S49"/>
    <mergeCell ref="B10:B12"/>
    <mergeCell ref="B14:B15"/>
    <mergeCell ref="F90:F91"/>
    <mergeCell ref="E90:E91"/>
    <mergeCell ref="F93:F94"/>
    <mergeCell ref="E93:E94"/>
    <mergeCell ref="E80:E83"/>
    <mergeCell ref="E87:E89"/>
    <mergeCell ref="F87:F89"/>
    <mergeCell ref="F80:F83"/>
    <mergeCell ref="E110:E111"/>
    <mergeCell ref="F110:F111"/>
    <mergeCell ref="E108:E109"/>
    <mergeCell ref="F108:F109"/>
    <mergeCell ref="F104:F105"/>
    <mergeCell ref="E104:E105"/>
    <mergeCell ref="E177:E178"/>
    <mergeCell ref="F177:F178"/>
    <mergeCell ref="E166:E167"/>
    <mergeCell ref="E171:E172"/>
    <mergeCell ref="F171:F172"/>
    <mergeCell ref="F166:F167"/>
    <mergeCell ref="E95:E96"/>
    <mergeCell ref="E97:E101"/>
    <mergeCell ref="F97:F101"/>
    <mergeCell ref="F95:F96"/>
    <mergeCell ref="F132:F133"/>
    <mergeCell ref="F153:F154"/>
    <mergeCell ref="E153:E154"/>
    <mergeCell ref="E122:E123"/>
    <mergeCell ref="F122:F123"/>
    <mergeCell ref="E112:E113"/>
    <mergeCell ref="F112:F113"/>
    <mergeCell ref="E164:E165"/>
    <mergeCell ref="F164:F165"/>
    <mergeCell ref="E155:E157"/>
    <mergeCell ref="F155:F157"/>
    <mergeCell ref="F150:F151"/>
    <mergeCell ref="E150:E151"/>
    <mergeCell ref="F270:F272"/>
    <mergeCell ref="F265:F267"/>
    <mergeCell ref="E256:E258"/>
    <mergeCell ref="F261:F264"/>
    <mergeCell ref="E261:E264"/>
    <mergeCell ref="F256:F258"/>
    <mergeCell ref="E194:E195"/>
    <mergeCell ref="F201:F202"/>
    <mergeCell ref="F273:F275"/>
    <mergeCell ref="E273:E275"/>
    <mergeCell ref="E265:E267"/>
    <mergeCell ref="E270:E272"/>
    <mergeCell ref="E236:E237"/>
    <mergeCell ref="F236:F237"/>
    <mergeCell ref="F213:F214"/>
    <mergeCell ref="E213:E214"/>
    <mergeCell ref="E217:E218"/>
    <mergeCell ref="F217:F218"/>
    <mergeCell ref="E206:E207"/>
    <mergeCell ref="F206:F207"/>
    <mergeCell ref="F250:F253"/>
    <mergeCell ref="E250:E253"/>
    <mergeCell ref="E240:E241"/>
    <mergeCell ref="F240:F241"/>
    <mergeCell ref="E201:E202"/>
    <mergeCell ref="F194:F195"/>
    <mergeCell ref="F245:F248"/>
    <mergeCell ref="E245:E248"/>
    <mergeCell ref="E190:E191"/>
    <mergeCell ref="F190:F191"/>
    <mergeCell ref="V150:V151"/>
    <mergeCell ref="V132:V133"/>
    <mergeCell ref="V112:V113"/>
    <mergeCell ref="V122:V123"/>
    <mergeCell ref="V236:V237"/>
    <mergeCell ref="V206:V207"/>
    <mergeCell ref="V213:V214"/>
    <mergeCell ref="V153:V154"/>
    <mergeCell ref="S171:S172"/>
    <mergeCell ref="S177:S178"/>
    <mergeCell ref="S166:S167"/>
    <mergeCell ref="S201:S202"/>
    <mergeCell ref="S194:S195"/>
    <mergeCell ref="S217:S218"/>
    <mergeCell ref="S236:S237"/>
    <mergeCell ref="V155:V157"/>
    <mergeCell ref="V164:V165"/>
    <mergeCell ref="V201:V202"/>
    <mergeCell ref="V48:V49"/>
    <mergeCell ref="V62:V63"/>
    <mergeCell ref="V87:V89"/>
    <mergeCell ref="V90:V91"/>
    <mergeCell ref="V65:V66"/>
    <mergeCell ref="V67:V68"/>
    <mergeCell ref="V80:V83"/>
    <mergeCell ref="S108:S109"/>
    <mergeCell ref="S104:S105"/>
    <mergeCell ref="V93:V94"/>
    <mergeCell ref="S143:S144"/>
    <mergeCell ref="S80:S83"/>
    <mergeCell ref="S67:S68"/>
    <mergeCell ref="S65:S66"/>
    <mergeCell ref="Q97:Q101"/>
    <mergeCell ref="V108:V109"/>
    <mergeCell ref="V110:V111"/>
    <mergeCell ref="V104:V105"/>
    <mergeCell ref="V143:V144"/>
    <mergeCell ref="V97:V101"/>
    <mergeCell ref="Q143:Q144"/>
    <mergeCell ref="V95:V96"/>
    <mergeCell ref="Q95:Q96"/>
    <mergeCell ref="Q93:Q94"/>
    <mergeCell ref="V273:V275"/>
    <mergeCell ref="V265:V267"/>
    <mergeCell ref="V261:V264"/>
    <mergeCell ref="S250:S253"/>
    <mergeCell ref="S245:S248"/>
    <mergeCell ref="S240:S241"/>
    <mergeCell ref="V250:V253"/>
    <mergeCell ref="V240:V241"/>
    <mergeCell ref="V245:V248"/>
    <mergeCell ref="S273:S275"/>
    <mergeCell ref="S265:S267"/>
    <mergeCell ref="S261:S264"/>
    <mergeCell ref="S256:S258"/>
    <mergeCell ref="V256:V258"/>
    <mergeCell ref="V270:V272"/>
    <mergeCell ref="S270:S272"/>
    <mergeCell ref="V194:V195"/>
    <mergeCell ref="V188:V189"/>
    <mergeCell ref="V217:V218"/>
    <mergeCell ref="S188:S189"/>
    <mergeCell ref="V190:V191"/>
    <mergeCell ref="V171:V172"/>
    <mergeCell ref="V177:V178"/>
    <mergeCell ref="V166:V167"/>
    <mergeCell ref="S190:S191"/>
    <mergeCell ref="S213:S214"/>
    <mergeCell ref="S206:S207"/>
    <mergeCell ref="P87:P89"/>
    <mergeCell ref="Q80:Q83"/>
    <mergeCell ref="Q65:Q66"/>
    <mergeCell ref="Q67:Q68"/>
    <mergeCell ref="S164:S165"/>
    <mergeCell ref="S155:S157"/>
    <mergeCell ref="Q87:Q89"/>
    <mergeCell ref="Q90:Q91"/>
    <mergeCell ref="Q132:Q133"/>
    <mergeCell ref="S153:S154"/>
    <mergeCell ref="Q104:Q105"/>
    <mergeCell ref="S150:S151"/>
    <mergeCell ref="Q112:Q113"/>
    <mergeCell ref="Q122:Q123"/>
    <mergeCell ref="S132:S133"/>
    <mergeCell ref="S122:S123"/>
    <mergeCell ref="S112:S113"/>
    <mergeCell ref="S87:S89"/>
    <mergeCell ref="S90:S91"/>
    <mergeCell ref="S97:S101"/>
    <mergeCell ref="S95:S96"/>
    <mergeCell ref="S93:S94"/>
    <mergeCell ref="S110:S111"/>
    <mergeCell ref="Q153:Q154"/>
    <mergeCell ref="Q201:Q202"/>
    <mergeCell ref="Q194:Q195"/>
    <mergeCell ref="Q188:Q189"/>
    <mergeCell ref="Q190:Q191"/>
    <mergeCell ref="P164:P165"/>
    <mergeCell ref="P171:P172"/>
    <mergeCell ref="P177:P178"/>
    <mergeCell ref="P166:P167"/>
    <mergeCell ref="Q171:Q172"/>
    <mergeCell ref="Q177:Q178"/>
    <mergeCell ref="P104:P105"/>
    <mergeCell ref="P150:P151"/>
    <mergeCell ref="P132:P133"/>
    <mergeCell ref="P122:P123"/>
    <mergeCell ref="P112:P113"/>
    <mergeCell ref="Q108:Q109"/>
    <mergeCell ref="Q110:Q111"/>
    <mergeCell ref="Q150:Q151"/>
    <mergeCell ref="Q166:Q167"/>
    <mergeCell ref="Q164:Q165"/>
    <mergeCell ref="Q155:Q157"/>
    <mergeCell ref="P155:P157"/>
    <mergeCell ref="P143:P144"/>
    <mergeCell ref="P273:P275"/>
    <mergeCell ref="P265:P267"/>
    <mergeCell ref="P261:P264"/>
    <mergeCell ref="P256:P258"/>
    <mergeCell ref="Q273:Q275"/>
    <mergeCell ref="Q265:Q267"/>
    <mergeCell ref="Q256:Q258"/>
    <mergeCell ref="Q270:Q272"/>
    <mergeCell ref="P270:P272"/>
    <mergeCell ref="P236:P237"/>
    <mergeCell ref="P213:P214"/>
    <mergeCell ref="P206:P207"/>
    <mergeCell ref="Q217:Q218"/>
    <mergeCell ref="Q236:Q237"/>
    <mergeCell ref="Q206:Q207"/>
    <mergeCell ref="Q213:Q214"/>
    <mergeCell ref="Q261:Q264"/>
    <mergeCell ref="P250:P253"/>
    <mergeCell ref="P245:P248"/>
    <mergeCell ref="P240:P241"/>
    <mergeCell ref="Q250:Q253"/>
    <mergeCell ref="Q240:Q241"/>
    <mergeCell ref="Q245:Q248"/>
    <mergeCell ref="B2:G2"/>
    <mergeCell ref="B26:F27"/>
    <mergeCell ref="E188:E189"/>
    <mergeCell ref="F188:F189"/>
    <mergeCell ref="E132:E133"/>
    <mergeCell ref="E143:E144"/>
    <mergeCell ref="F143:F144"/>
    <mergeCell ref="P217:P218"/>
    <mergeCell ref="P48:P49"/>
    <mergeCell ref="P201:P202"/>
    <mergeCell ref="P194:P195"/>
    <mergeCell ref="P190:P191"/>
    <mergeCell ref="P188:P189"/>
    <mergeCell ref="P97:P101"/>
    <mergeCell ref="P153:P154"/>
    <mergeCell ref="P90:P91"/>
    <mergeCell ref="P95:P96"/>
    <mergeCell ref="P93:P94"/>
    <mergeCell ref="P110:P111"/>
    <mergeCell ref="P108:P109"/>
    <mergeCell ref="P62:P63"/>
    <mergeCell ref="P80:P83"/>
    <mergeCell ref="P67:P68"/>
    <mergeCell ref="P65:P66"/>
  </mergeCells>
  <phoneticPr fontId="0" type="noConversion"/>
  <conditionalFormatting sqref="Z46:AA46">
    <cfRule type="containsText" dxfId="175" priority="389" stopIfTrue="1" operator="containsText" text="Moderate">
      <formula>NOT(ISERROR(SEARCH("Moderate",Z46)))</formula>
    </cfRule>
    <cfRule type="containsErrors" dxfId="174" priority="396">
      <formula>ISERROR(Z46)</formula>
    </cfRule>
    <cfRule type="containsText" dxfId="173" priority="397" operator="containsText" text="Low">
      <formula>NOT(ISERROR(SEARCH("Low",Z46)))</formula>
    </cfRule>
    <cfRule type="containsText" dxfId="172" priority="398" operator="containsText" text="Medium">
      <formula>NOT(ISERROR(SEARCH("Medium",Z46)))</formula>
    </cfRule>
    <cfRule type="containsText" dxfId="171" priority="399" operator="containsText" text="High">
      <formula>NOT(ISERROR(SEARCH("High",Z46)))</formula>
    </cfRule>
  </conditionalFormatting>
  <conditionalFormatting sqref="Z46:AA46">
    <cfRule type="colorScale" priority="395">
      <colorScale>
        <cfvo type="num" val="1"/>
        <cfvo type="percent" val="50"/>
        <cfvo type="num" val="3"/>
        <color rgb="FF00B050"/>
        <color rgb="FFFFFF00"/>
        <color rgb="FFFF0000"/>
      </colorScale>
    </cfRule>
  </conditionalFormatting>
  <conditionalFormatting sqref="Z46:AA46">
    <cfRule type="colorScale" priority="394">
      <colorScale>
        <cfvo type="num" val="1"/>
        <cfvo type="percent" val="50"/>
        <cfvo type="num" val="3"/>
        <color rgb="FF00B050"/>
        <color rgb="FFFFFF00"/>
        <color rgb="FFFF0000"/>
      </colorScale>
    </cfRule>
  </conditionalFormatting>
  <conditionalFormatting sqref="Z46:AA46">
    <cfRule type="colorScale" priority="393">
      <colorScale>
        <cfvo type="num" val="1"/>
        <cfvo type="percent" val="50"/>
        <cfvo type="num" val="3"/>
        <color rgb="FF00B050"/>
        <color rgb="FFFFFF00"/>
        <color rgb="FFFF0000"/>
      </colorScale>
    </cfRule>
  </conditionalFormatting>
  <conditionalFormatting sqref="Z46:AA46">
    <cfRule type="colorScale" priority="392">
      <colorScale>
        <cfvo type="num" val="0"/>
        <cfvo type="percent" val="50"/>
        <cfvo type="num" val="3"/>
        <color rgb="FF00B050"/>
        <color rgb="FFFFFF00"/>
        <color rgb="FFFF0000"/>
      </colorScale>
    </cfRule>
  </conditionalFormatting>
  <conditionalFormatting sqref="Z46:AA46">
    <cfRule type="colorScale" priority="391">
      <colorScale>
        <cfvo type="num" val="1"/>
        <cfvo type="percent" val="50"/>
        <cfvo type="num" val="3"/>
        <color rgb="FF00B050"/>
        <color rgb="FFFFFF00"/>
        <color rgb="FFFF0000"/>
      </colorScale>
    </cfRule>
  </conditionalFormatting>
  <conditionalFormatting sqref="Z46:AA46">
    <cfRule type="colorScale" priority="390">
      <colorScale>
        <cfvo type="num" val="0"/>
        <cfvo type="percent" val="50"/>
        <cfvo type="num" val="3"/>
        <color rgb="FF00B050"/>
        <color rgb="FFFFFF00"/>
        <color rgb="FFFF0000"/>
      </colorScale>
    </cfRule>
  </conditionalFormatting>
  <conditionalFormatting sqref="Q20">
    <cfRule type="containsErrors" dxfId="170" priority="352">
      <formula>ISERROR(Q20)</formula>
    </cfRule>
    <cfRule type="containsText" dxfId="169" priority="353" operator="containsText" text="Low">
      <formula>NOT(ISERROR(SEARCH("Low",Q20)))</formula>
    </cfRule>
    <cfRule type="containsText" dxfId="168" priority="354" operator="containsText" text="Medium">
      <formula>NOT(ISERROR(SEARCH("Medium",Q20)))</formula>
    </cfRule>
    <cfRule type="containsText" dxfId="167" priority="355" operator="containsText" text="High">
      <formula>NOT(ISERROR(SEARCH("High",Q20)))</formula>
    </cfRule>
  </conditionalFormatting>
  <conditionalFormatting sqref="Q20">
    <cfRule type="colorScale" priority="351">
      <colorScale>
        <cfvo type="num" val="1"/>
        <cfvo type="percent" val="50"/>
        <cfvo type="num" val="3"/>
        <color rgb="FF00B050"/>
        <color rgb="FFFFFF00"/>
        <color rgb="FFFF0000"/>
      </colorScale>
    </cfRule>
  </conditionalFormatting>
  <conditionalFormatting sqref="Q20">
    <cfRule type="colorScale" priority="350">
      <colorScale>
        <cfvo type="num" val="1"/>
        <cfvo type="percent" val="50"/>
        <cfvo type="num" val="3"/>
        <color rgb="FF00B050"/>
        <color rgb="FFFFFF00"/>
        <color rgb="FFFF0000"/>
      </colorScale>
    </cfRule>
  </conditionalFormatting>
  <conditionalFormatting sqref="Q20">
    <cfRule type="colorScale" priority="349">
      <colorScale>
        <cfvo type="num" val="1"/>
        <cfvo type="percent" val="50"/>
        <cfvo type="num" val="3"/>
        <color rgb="FF00B050"/>
        <color rgb="FFFFFF00"/>
        <color rgb="FFFF0000"/>
      </colorScale>
    </cfRule>
  </conditionalFormatting>
  <conditionalFormatting sqref="Q20">
    <cfRule type="colorScale" priority="348">
      <colorScale>
        <cfvo type="num" val="1"/>
        <cfvo type="percent" val="50"/>
        <cfvo type="num" val="3"/>
        <color rgb="FF00B050"/>
        <color rgb="FFFFFF00"/>
        <color rgb="FFFF0000"/>
      </colorScale>
    </cfRule>
  </conditionalFormatting>
  <conditionalFormatting sqref="R20">
    <cfRule type="containsText" dxfId="166" priority="337" stopIfTrue="1" operator="containsText" text="Moderate">
      <formula>NOT(ISERROR(SEARCH("Moderate",R20)))</formula>
    </cfRule>
    <cfRule type="containsErrors" dxfId="165" priority="344">
      <formula>ISERROR(R20)</formula>
    </cfRule>
    <cfRule type="containsText" dxfId="164" priority="345" operator="containsText" text="Low">
      <formula>NOT(ISERROR(SEARCH("Low",R20)))</formula>
    </cfRule>
    <cfRule type="containsText" dxfId="163" priority="346" operator="containsText" text="Medium">
      <formula>NOT(ISERROR(SEARCH("Medium",R20)))</formula>
    </cfRule>
    <cfRule type="containsText" dxfId="162" priority="347" operator="containsText" text="High">
      <formula>NOT(ISERROR(SEARCH("High",R20)))</formula>
    </cfRule>
  </conditionalFormatting>
  <conditionalFormatting sqref="R20">
    <cfRule type="colorScale" priority="343">
      <colorScale>
        <cfvo type="num" val="1"/>
        <cfvo type="percent" val="50"/>
        <cfvo type="num" val="3"/>
        <color rgb="FF00B050"/>
        <color rgb="FFFFFF00"/>
        <color rgb="FFFF0000"/>
      </colorScale>
    </cfRule>
  </conditionalFormatting>
  <conditionalFormatting sqref="R20">
    <cfRule type="colorScale" priority="342">
      <colorScale>
        <cfvo type="num" val="1"/>
        <cfvo type="percent" val="50"/>
        <cfvo type="num" val="3"/>
        <color rgb="FF00B050"/>
        <color rgb="FFFFFF00"/>
        <color rgb="FFFF0000"/>
      </colorScale>
    </cfRule>
  </conditionalFormatting>
  <conditionalFormatting sqref="R20">
    <cfRule type="colorScale" priority="341">
      <colorScale>
        <cfvo type="num" val="1"/>
        <cfvo type="percent" val="50"/>
        <cfvo type="num" val="3"/>
        <color rgb="FF00B050"/>
        <color rgb="FFFFFF00"/>
        <color rgb="FFFF0000"/>
      </colorScale>
    </cfRule>
  </conditionalFormatting>
  <conditionalFormatting sqref="R20">
    <cfRule type="colorScale" priority="340">
      <colorScale>
        <cfvo type="num" val="0"/>
        <cfvo type="percent" val="50"/>
        <cfvo type="num" val="3"/>
        <color rgb="FF00B050"/>
        <color rgb="FFFFFF00"/>
        <color rgb="FFFF0000"/>
      </colorScale>
    </cfRule>
  </conditionalFormatting>
  <conditionalFormatting sqref="R20">
    <cfRule type="colorScale" priority="339">
      <colorScale>
        <cfvo type="num" val="1"/>
        <cfvo type="percent" val="50"/>
        <cfvo type="num" val="3"/>
        <color rgb="FF00B050"/>
        <color rgb="FFFFFF00"/>
        <color rgb="FFFF0000"/>
      </colorScale>
    </cfRule>
  </conditionalFormatting>
  <conditionalFormatting sqref="R20">
    <cfRule type="colorScale" priority="338">
      <colorScale>
        <cfvo type="num" val="0"/>
        <cfvo type="percent" val="50"/>
        <cfvo type="num" val="3"/>
        <color rgb="FF00B050"/>
        <color rgb="FFFFFF00"/>
        <color rgb="FFFF0000"/>
      </colorScale>
    </cfRule>
  </conditionalFormatting>
  <conditionalFormatting sqref="H10">
    <cfRule type="containsText" dxfId="161" priority="245" operator="containsText" text="N/A">
      <formula>NOT(ISERROR(SEARCH("N/A",H10)))</formula>
    </cfRule>
    <cfRule type="containsText" dxfId="160" priority="246" operator="containsText" text="No">
      <formula>NOT(ISERROR(SEARCH("No",H10)))</formula>
    </cfRule>
    <cfRule type="containsText" dxfId="159" priority="247" operator="containsText" text="Partial">
      <formula>NOT(ISERROR(SEARCH("Partial",H10)))</formula>
    </cfRule>
    <cfRule type="containsText" dxfId="158" priority="248" operator="containsText" text="Yes">
      <formula>NOT(ISERROR(SEARCH("Yes",H10)))</formula>
    </cfRule>
  </conditionalFormatting>
  <conditionalFormatting sqref="H11">
    <cfRule type="containsText" dxfId="157" priority="221" operator="containsText" text="N/A">
      <formula>NOT(ISERROR(SEARCH("N/A",H11)))</formula>
    </cfRule>
    <cfRule type="containsText" dxfId="156" priority="222" operator="containsText" text="No">
      <formula>NOT(ISERROR(SEARCH("No",H11)))</formula>
    </cfRule>
    <cfRule type="containsText" dxfId="155" priority="223" operator="containsText" text="Partial">
      <formula>NOT(ISERROR(SEARCH("Partial",H11)))</formula>
    </cfRule>
    <cfRule type="containsText" dxfId="154" priority="224" operator="containsText" text="Yes">
      <formula>NOT(ISERROR(SEARCH("Yes",H11)))</formula>
    </cfRule>
  </conditionalFormatting>
  <conditionalFormatting sqref="H17">
    <cfRule type="containsText" dxfId="153" priority="149" operator="containsText" text="N/A">
      <formula>NOT(ISERROR(SEARCH("N/A",H17)))</formula>
    </cfRule>
    <cfRule type="containsText" dxfId="152" priority="150" operator="containsText" text="No">
      <formula>NOT(ISERROR(SEARCH("No",H17)))</formula>
    </cfRule>
    <cfRule type="containsText" dxfId="151" priority="151" operator="containsText" text="Partial">
      <formula>NOT(ISERROR(SEARCH("Partial",H17)))</formula>
    </cfRule>
    <cfRule type="containsText" dxfId="150" priority="152" operator="containsText" text="Yes">
      <formula>NOT(ISERROR(SEARCH("Yes",H17)))</formula>
    </cfRule>
  </conditionalFormatting>
  <conditionalFormatting sqref="H12">
    <cfRule type="containsText" dxfId="149" priority="189" operator="containsText" text="N/A">
      <formula>NOT(ISERROR(SEARCH("N/A",H12)))</formula>
    </cfRule>
    <cfRule type="containsText" dxfId="148" priority="190" operator="containsText" text="No">
      <formula>NOT(ISERROR(SEARCH("No",H12)))</formula>
    </cfRule>
    <cfRule type="containsText" dxfId="147" priority="191" operator="containsText" text="Partial">
      <formula>NOT(ISERROR(SEARCH("Partial",H12)))</formula>
    </cfRule>
    <cfRule type="containsText" dxfId="146" priority="192" operator="containsText" text="Yes">
      <formula>NOT(ISERROR(SEARCH("Yes",H12)))</formula>
    </cfRule>
  </conditionalFormatting>
  <conditionalFormatting sqref="H14">
    <cfRule type="containsText" dxfId="145" priority="181" operator="containsText" text="N/A">
      <formula>NOT(ISERROR(SEARCH("N/A",H14)))</formula>
    </cfRule>
    <cfRule type="containsText" dxfId="144" priority="182" operator="containsText" text="No">
      <formula>NOT(ISERROR(SEARCH("No",H14)))</formula>
    </cfRule>
    <cfRule type="containsText" dxfId="143" priority="183" operator="containsText" text="Partial">
      <formula>NOT(ISERROR(SEARCH("Partial",H14)))</formula>
    </cfRule>
    <cfRule type="containsText" dxfId="142" priority="184" operator="containsText" text="Yes">
      <formula>NOT(ISERROR(SEARCH("Yes",H14)))</formula>
    </cfRule>
  </conditionalFormatting>
  <conditionalFormatting sqref="H15">
    <cfRule type="containsText" dxfId="141" priority="165" operator="containsText" text="N/A">
      <formula>NOT(ISERROR(SEARCH("N/A",H15)))</formula>
    </cfRule>
    <cfRule type="containsText" dxfId="140" priority="166" operator="containsText" text="No">
      <formula>NOT(ISERROR(SEARCH("No",H15)))</formula>
    </cfRule>
    <cfRule type="containsText" dxfId="139" priority="167" operator="containsText" text="Partial">
      <formula>NOT(ISERROR(SEARCH("Partial",H15)))</formula>
    </cfRule>
    <cfRule type="containsText" dxfId="138" priority="168" operator="containsText" text="Yes">
      <formula>NOT(ISERROR(SEARCH("Yes",H15)))</formula>
    </cfRule>
  </conditionalFormatting>
  <conditionalFormatting sqref="P17 P14:P15 P10:P12">
    <cfRule type="containsText" dxfId="137" priority="41" operator="containsText" text="N/A">
      <formula>NOT(ISERROR(SEARCH("N/A",P10)))</formula>
    </cfRule>
    <cfRule type="containsText" dxfId="136" priority="42" operator="containsText" text="High">
      <formula>NOT(ISERROR(SEARCH("High",P10)))</formula>
    </cfRule>
    <cfRule type="containsText" dxfId="135" priority="43" operator="containsText" text="Medium">
      <formula>NOT(ISERROR(SEARCH("Medium",P10)))</formula>
    </cfRule>
    <cfRule type="containsText" dxfId="134" priority="44" operator="containsText" text="Low">
      <formula>NOT(ISERROR(SEARCH("Low",P10)))</formula>
    </cfRule>
  </conditionalFormatting>
  <conditionalFormatting sqref="P17 P14:P15">
    <cfRule type="containsText" dxfId="133" priority="37" operator="containsText" text="N/A">
      <formula>NOT(ISERROR(SEARCH("N/A",P14)))</formula>
    </cfRule>
    <cfRule type="containsText" dxfId="132" priority="38" operator="containsText" text="High">
      <formula>NOT(ISERROR(SEARCH("High",P14)))</formula>
    </cfRule>
    <cfRule type="containsText" dxfId="131" priority="39" operator="containsText" text="Medium">
      <formula>NOT(ISERROR(SEARCH("Medium",P14)))</formula>
    </cfRule>
    <cfRule type="containsText" dxfId="130" priority="40" operator="containsText" text="Low">
      <formula>NOT(ISERROR(SEARCH("Low",P14)))</formula>
    </cfRule>
  </conditionalFormatting>
  <conditionalFormatting sqref="K9:K10">
    <cfRule type="containsText" dxfId="129" priority="34" operator="containsText" text="H">
      <formula>NOT(ISERROR(SEARCH("H",K9)))</formula>
    </cfRule>
    <cfRule type="containsText" dxfId="128" priority="35" operator="containsText" text="M">
      <formula>NOT(ISERROR(SEARCH("M",K9)))</formula>
    </cfRule>
    <cfRule type="containsText" dxfId="127" priority="36" operator="containsText" text="L">
      <formula>NOT(ISERROR(SEARCH("L",K9)))</formula>
    </cfRule>
  </conditionalFormatting>
  <conditionalFormatting sqref="N9:N10">
    <cfRule type="containsText" dxfId="126" priority="31" operator="containsText" text="H">
      <formula>NOT(ISERROR(SEARCH("H",N9)))</formula>
    </cfRule>
    <cfRule type="containsText" dxfId="125" priority="32" operator="containsText" text="M">
      <formula>NOT(ISERROR(SEARCH("M",N9)))</formula>
    </cfRule>
    <cfRule type="containsText" dxfId="124" priority="33" operator="containsText" text="L">
      <formula>NOT(ISERROR(SEARCH("L",N9)))</formula>
    </cfRule>
  </conditionalFormatting>
  <conditionalFormatting sqref="N11">
    <cfRule type="containsText" dxfId="123" priority="28" operator="containsText" text="H">
      <formula>NOT(ISERROR(SEARCH("H",N11)))</formula>
    </cfRule>
    <cfRule type="containsText" dxfId="122" priority="29" operator="containsText" text="M">
      <formula>NOT(ISERROR(SEARCH("M",N11)))</formula>
    </cfRule>
    <cfRule type="containsText" dxfId="121" priority="30" operator="containsText" text="L">
      <formula>NOT(ISERROR(SEARCH("L",N11)))</formula>
    </cfRule>
  </conditionalFormatting>
  <conditionalFormatting sqref="N12">
    <cfRule type="containsText" dxfId="120" priority="25" operator="containsText" text="H">
      <formula>NOT(ISERROR(SEARCH("H",N12)))</formula>
    </cfRule>
    <cfRule type="containsText" dxfId="119" priority="26" operator="containsText" text="M">
      <formula>NOT(ISERROR(SEARCH("M",N12)))</formula>
    </cfRule>
    <cfRule type="containsText" dxfId="118" priority="27" operator="containsText" text="L">
      <formula>NOT(ISERROR(SEARCH("L",N12)))</formula>
    </cfRule>
  </conditionalFormatting>
  <conditionalFormatting sqref="N14">
    <cfRule type="containsText" dxfId="117" priority="22" operator="containsText" text="H">
      <formula>NOT(ISERROR(SEARCH("H",N14)))</formula>
    </cfRule>
    <cfRule type="containsText" dxfId="116" priority="23" operator="containsText" text="M">
      <formula>NOT(ISERROR(SEARCH("M",N14)))</formula>
    </cfRule>
    <cfRule type="containsText" dxfId="115" priority="24" operator="containsText" text="L">
      <formula>NOT(ISERROR(SEARCH("L",N14)))</formula>
    </cfRule>
  </conditionalFormatting>
  <conditionalFormatting sqref="N15">
    <cfRule type="containsText" dxfId="114" priority="19" operator="containsText" text="H">
      <formula>NOT(ISERROR(SEARCH("H",N15)))</formula>
    </cfRule>
    <cfRule type="containsText" dxfId="113" priority="20" operator="containsText" text="M">
      <formula>NOT(ISERROR(SEARCH("M",N15)))</formula>
    </cfRule>
    <cfRule type="containsText" dxfId="112" priority="21" operator="containsText" text="L">
      <formula>NOT(ISERROR(SEARCH("L",N15)))</formula>
    </cfRule>
  </conditionalFormatting>
  <conditionalFormatting sqref="N17">
    <cfRule type="containsText" dxfId="111" priority="16" operator="containsText" text="H">
      <formula>NOT(ISERROR(SEARCH("H",N17)))</formula>
    </cfRule>
    <cfRule type="containsText" dxfId="110" priority="17" operator="containsText" text="M">
      <formula>NOT(ISERROR(SEARCH("M",N17)))</formula>
    </cfRule>
    <cfRule type="containsText" dxfId="109" priority="18" operator="containsText" text="L">
      <formula>NOT(ISERROR(SEARCH("L",N17)))</formula>
    </cfRule>
  </conditionalFormatting>
  <conditionalFormatting sqref="K11">
    <cfRule type="containsText" dxfId="108" priority="13" operator="containsText" text="H">
      <formula>NOT(ISERROR(SEARCH("H",K11)))</formula>
    </cfRule>
    <cfRule type="containsText" dxfId="107" priority="14" operator="containsText" text="M">
      <formula>NOT(ISERROR(SEARCH("M",K11)))</formula>
    </cfRule>
    <cfRule type="containsText" dxfId="106" priority="15" operator="containsText" text="L">
      <formula>NOT(ISERROR(SEARCH("L",K11)))</formula>
    </cfRule>
  </conditionalFormatting>
  <conditionalFormatting sqref="K12">
    <cfRule type="containsText" dxfId="105" priority="10" operator="containsText" text="H">
      <formula>NOT(ISERROR(SEARCH("H",K12)))</formula>
    </cfRule>
    <cfRule type="containsText" dxfId="104" priority="11" operator="containsText" text="M">
      <formula>NOT(ISERROR(SEARCH("M",K12)))</formula>
    </cfRule>
    <cfRule type="containsText" dxfId="103" priority="12" operator="containsText" text="L">
      <formula>NOT(ISERROR(SEARCH("L",K12)))</formula>
    </cfRule>
  </conditionalFormatting>
  <conditionalFormatting sqref="K14">
    <cfRule type="containsText" dxfId="102" priority="7" operator="containsText" text="H">
      <formula>NOT(ISERROR(SEARCH("H",K14)))</formula>
    </cfRule>
    <cfRule type="containsText" dxfId="101" priority="8" operator="containsText" text="M">
      <formula>NOT(ISERROR(SEARCH("M",K14)))</formula>
    </cfRule>
    <cfRule type="containsText" dxfId="100" priority="9" operator="containsText" text="L">
      <formula>NOT(ISERROR(SEARCH("L",K14)))</formula>
    </cfRule>
  </conditionalFormatting>
  <conditionalFormatting sqref="K15">
    <cfRule type="containsText" dxfId="99" priority="4" operator="containsText" text="H">
      <formula>NOT(ISERROR(SEARCH("H",K15)))</formula>
    </cfRule>
    <cfRule type="containsText" dxfId="98" priority="5" operator="containsText" text="M">
      <formula>NOT(ISERROR(SEARCH("M",K15)))</formula>
    </cfRule>
    <cfRule type="containsText" dxfId="97" priority="6" operator="containsText" text="L">
      <formula>NOT(ISERROR(SEARCH("L",K15)))</formula>
    </cfRule>
  </conditionalFormatting>
  <conditionalFormatting sqref="K17">
    <cfRule type="containsText" dxfId="96" priority="1" operator="containsText" text="H">
      <formula>NOT(ISERROR(SEARCH("H",K17)))</formula>
    </cfRule>
    <cfRule type="containsText" dxfId="95" priority="2" operator="containsText" text="M">
      <formula>NOT(ISERROR(SEARCH("M",K17)))</formula>
    </cfRule>
    <cfRule type="containsText" dxfId="94" priority="3" operator="containsText" text="L">
      <formula>NOT(ISERROR(SEARCH("L",K17)))</formula>
    </cfRule>
  </conditionalFormatting>
  <dataValidations count="2">
    <dataValidation type="list" allowBlank="1" showInputMessage="1" showErrorMessage="1" sqref="H14:H15 H17 H10:H12">
      <formula1>$AE$7:$AH$7</formula1>
    </dataValidation>
    <dataValidation type="list" allowBlank="1" showInputMessage="1" showErrorMessage="1" sqref="N17 N10:N12 K14:K15 N14:N15 K9:K12 K17">
      <formula1>"L, M, H"</formula1>
    </dataValidation>
  </dataValidations>
  <pageMargins left="0" right="0" top="1" bottom="1" header="0.5" footer="0.5"/>
  <pageSetup paperSize="5" scale="35" pageOrder="overThenDown" orientation="landscape" r:id="rId2"/>
  <headerFooter scaleWithDoc="0" alignWithMargins="0">
    <oddHeader>&amp;CTO1-D035_Risk Assessment Framework</oddHeader>
    <oddFooter>&amp;L&amp;A
05/24/2011&amp;C&amp;P of &amp;N&amp;R&amp;G</oddFooter>
  </headerFooter>
  <colBreaks count="1" manualBreakCount="1">
    <brk id="22" max="1048575" man="1"/>
  </colBreaks>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B2:AH197"/>
  <sheetViews>
    <sheetView showGridLines="0" topLeftCell="F1" zoomScale="70" zoomScaleNormal="70" zoomScaleSheetLayoutView="20" zoomScalePageLayoutView="10" workbookViewId="0">
      <selection activeCell="H10" sqref="H10"/>
    </sheetView>
  </sheetViews>
  <sheetFormatPr defaultColWidth="9.140625" defaultRowHeight="14.3" x14ac:dyDescent="0.25"/>
  <cols>
    <col min="1" max="1" width="2.85546875" style="30" customWidth="1"/>
    <col min="2" max="2" width="15.7109375" style="30" customWidth="1"/>
    <col min="3" max="3" width="6.7109375" style="190" customWidth="1"/>
    <col min="4" max="6" width="60.7109375" style="30" customWidth="1"/>
    <col min="7" max="7" width="60.7109375" style="249" customWidth="1"/>
    <col min="8" max="8" width="20.7109375" style="30" customWidth="1"/>
    <col min="9" max="9" width="20.7109375" style="249" hidden="1" customWidth="1"/>
    <col min="10" max="10" width="60.7109375" style="249" customWidth="1"/>
    <col min="11" max="11" width="20.7109375" style="235" customWidth="1"/>
    <col min="12" max="12" width="20.7109375" style="235" hidden="1" customWidth="1"/>
    <col min="13" max="13" width="60.7109375" style="249" customWidth="1"/>
    <col min="14" max="14" width="20.7109375" style="235" customWidth="1"/>
    <col min="15" max="15" width="20.7109375" style="235" hidden="1" customWidth="1"/>
    <col min="16" max="16" width="25.7109375" style="30" customWidth="1"/>
    <col min="17" max="18" width="65.7109375" style="30" customWidth="1"/>
    <col min="19" max="21" width="15.7109375" style="30" hidden="1" customWidth="1"/>
    <col min="22" max="22" width="2.140625" style="30" customWidth="1"/>
    <col min="23" max="23" width="35.28515625" style="30" customWidth="1"/>
    <col min="24" max="27" width="21.140625" style="30" customWidth="1"/>
    <col min="28" max="28" width="12.5703125" style="30" customWidth="1"/>
    <col min="29" max="29" width="22.42578125" style="30" customWidth="1"/>
    <col min="30" max="30" width="27.140625" style="30" customWidth="1"/>
    <col min="31" max="33" width="23.42578125" style="30" hidden="1" customWidth="1"/>
    <col min="34" max="34" width="91" style="30" hidden="1" customWidth="1"/>
    <col min="35" max="35" width="37.7109375" style="30" customWidth="1"/>
    <col min="36" max="16384" width="9.140625" style="30"/>
  </cols>
  <sheetData>
    <row r="2" spans="2:34" s="358" customFormat="1" x14ac:dyDescent="0.25">
      <c r="B2" s="562" t="str">
        <f>Physical!B2</f>
        <v>FOR THE STATE OF SOUTH CAROLINA INTERNAL USE ONLY (VERSION 1.0)</v>
      </c>
      <c r="C2" s="562"/>
      <c r="D2" s="562"/>
      <c r="E2" s="562"/>
      <c r="F2" s="562"/>
      <c r="G2" s="562"/>
    </row>
    <row r="3" spans="2:34" s="358" customFormat="1" x14ac:dyDescent="0.25"/>
    <row r="4" spans="2:34" ht="45.1" customHeight="1" x14ac:dyDescent="0.25">
      <c r="B4" s="444" t="str">
        <f>Reference!B4</f>
        <v>State of South Carolina
Information Security Enterprise Risk Assessment Framework: Self-Assessment Tool</v>
      </c>
      <c r="C4" s="444"/>
      <c r="D4" s="444"/>
      <c r="E4" s="444"/>
      <c r="F4" s="444"/>
      <c r="G4" s="444"/>
      <c r="H4" s="444"/>
      <c r="I4" s="444"/>
      <c r="J4" s="444"/>
      <c r="K4" s="444"/>
      <c r="L4" s="444"/>
      <c r="M4" s="444"/>
      <c r="N4" s="444"/>
      <c r="O4" s="444"/>
      <c r="P4" s="444"/>
      <c r="Q4" s="444"/>
      <c r="R4" s="444"/>
      <c r="S4" s="444"/>
      <c r="T4" s="444"/>
      <c r="U4" s="444"/>
    </row>
    <row r="5" spans="2:34" x14ac:dyDescent="0.25">
      <c r="B5" s="2"/>
      <c r="C5" s="2"/>
      <c r="D5" s="2"/>
      <c r="E5" s="15"/>
      <c r="F5" s="2"/>
      <c r="G5" s="243"/>
      <c r="H5" s="2"/>
      <c r="I5" s="243"/>
      <c r="J5" s="243"/>
      <c r="K5" s="243"/>
      <c r="L5" s="243"/>
      <c r="M5" s="243"/>
      <c r="N5" s="243"/>
      <c r="O5" s="243"/>
      <c r="P5" s="15"/>
      <c r="Q5" s="2"/>
      <c r="R5" s="2"/>
    </row>
    <row r="6" spans="2:34" ht="15.7" x14ac:dyDescent="0.25">
      <c r="B6" s="510" t="s">
        <v>558</v>
      </c>
      <c r="C6" s="510"/>
      <c r="D6" s="510"/>
      <c r="E6" s="510"/>
      <c r="F6" s="510"/>
      <c r="G6" s="510"/>
      <c r="H6" s="510"/>
      <c r="I6" s="510"/>
      <c r="J6" s="510"/>
      <c r="K6" s="510"/>
      <c r="L6" s="510"/>
      <c r="M6" s="510"/>
      <c r="N6" s="510"/>
      <c r="O6" s="510"/>
      <c r="P6" s="510"/>
      <c r="Q6" s="510"/>
      <c r="R6" s="510"/>
      <c r="S6" s="510"/>
      <c r="T6" s="510"/>
      <c r="U6" s="510"/>
      <c r="AE6" s="30" t="s">
        <v>10</v>
      </c>
      <c r="AF6" s="30" t="s">
        <v>13</v>
      </c>
      <c r="AG6" s="30" t="s">
        <v>9</v>
      </c>
      <c r="AH6" s="30" t="s">
        <v>14</v>
      </c>
    </row>
    <row r="7" spans="2:34" x14ac:dyDescent="0.25">
      <c r="AE7" s="30" t="s">
        <v>0</v>
      </c>
      <c r="AF7" s="30" t="s">
        <v>2</v>
      </c>
      <c r="AG7" s="30" t="s">
        <v>1</v>
      </c>
      <c r="AH7" s="30" t="s">
        <v>14</v>
      </c>
    </row>
    <row r="8" spans="2:34" ht="38.5" x14ac:dyDescent="0.25">
      <c r="B8" s="120" t="s">
        <v>608</v>
      </c>
      <c r="C8" s="107" t="s">
        <v>22</v>
      </c>
      <c r="D8" s="107" t="s">
        <v>49</v>
      </c>
      <c r="E8" s="107" t="s">
        <v>705</v>
      </c>
      <c r="F8" s="107" t="s">
        <v>706</v>
      </c>
      <c r="G8" s="107" t="s">
        <v>652</v>
      </c>
      <c r="H8" s="107" t="s">
        <v>651</v>
      </c>
      <c r="I8" s="107" t="s">
        <v>655</v>
      </c>
      <c r="J8" s="107" t="s">
        <v>653</v>
      </c>
      <c r="K8" s="341" t="s">
        <v>644</v>
      </c>
      <c r="L8" s="107" t="s">
        <v>656</v>
      </c>
      <c r="M8" s="107" t="s">
        <v>654</v>
      </c>
      <c r="N8" s="341" t="s">
        <v>645</v>
      </c>
      <c r="O8" s="107" t="s">
        <v>657</v>
      </c>
      <c r="P8" s="107" t="s">
        <v>659</v>
      </c>
      <c r="Q8" s="107" t="s">
        <v>649</v>
      </c>
      <c r="R8" s="107" t="s">
        <v>658</v>
      </c>
      <c r="S8" s="106" t="s">
        <v>11</v>
      </c>
      <c r="T8" s="106" t="s">
        <v>12</v>
      </c>
      <c r="U8" s="106" t="s">
        <v>16</v>
      </c>
    </row>
    <row r="9" spans="2:34" ht="15" customHeight="1" x14ac:dyDescent="0.25">
      <c r="B9" s="119" t="s">
        <v>567</v>
      </c>
      <c r="C9" s="117"/>
      <c r="D9" s="117"/>
      <c r="E9" s="117"/>
      <c r="F9" s="117"/>
      <c r="G9" s="117"/>
      <c r="H9" s="117"/>
      <c r="I9" s="117"/>
      <c r="J9" s="117"/>
      <c r="K9" s="342"/>
      <c r="L9" s="117"/>
      <c r="M9" s="117"/>
      <c r="N9" s="342"/>
      <c r="O9" s="117"/>
      <c r="P9" s="117"/>
      <c r="Q9" s="117"/>
      <c r="R9" s="117"/>
      <c r="S9" s="117"/>
      <c r="T9" s="117"/>
      <c r="U9" s="117"/>
    </row>
    <row r="10" spans="2:34" ht="166.85" x14ac:dyDescent="0.25">
      <c r="B10" s="219" t="s">
        <v>641</v>
      </c>
      <c r="C10" s="265">
        <v>14.01</v>
      </c>
      <c r="D10" s="268" t="s">
        <v>62</v>
      </c>
      <c r="E10" s="268" t="s">
        <v>1092</v>
      </c>
      <c r="F10" s="390"/>
      <c r="G10" s="310" t="s">
        <v>708</v>
      </c>
      <c r="H10" s="374"/>
      <c r="I10" s="311">
        <f>IF(H10="No",1,IF(H10="Partial",2,IF(H10="Yes",3,0)))</f>
        <v>0</v>
      </c>
      <c r="J10" s="284" t="s">
        <v>709</v>
      </c>
      <c r="K10" s="407"/>
      <c r="L10" s="311">
        <f>IF(K10="L",1,IF(K10="M",2,IF(K10="H",3,0)))</f>
        <v>0</v>
      </c>
      <c r="M10" s="264" t="s">
        <v>710</v>
      </c>
      <c r="N10" s="407"/>
      <c r="O10" s="261">
        <f>IF(N10="L",1,IF(N10="M",2,IF(N10="H",3,0)))</f>
        <v>0</v>
      </c>
      <c r="P10" s="262" t="str">
        <f>IF((L10*O10*I10)=0," ", IF((L10*O10*I10)&lt;=3,"Low",IF((L10*O10*I10)&gt;12,"High","Medium")))</f>
        <v xml:space="preserve"> </v>
      </c>
      <c r="Q10" s="380"/>
      <c r="R10" s="380"/>
      <c r="S10" s="259" t="str">
        <f>IF(H10="Yes",3,IF(H10="No",1, IF(H10="Partial", 2, "")))</f>
        <v/>
      </c>
      <c r="T10" s="259" t="str">
        <f>IF(P10="Low",1,IF(P10="High",3, IF(P10="Medium", 2, "")))</f>
        <v/>
      </c>
      <c r="U10" s="260">
        <f>IF(H10="N/A", 0, IF(H10="",0,1))</f>
        <v>0</v>
      </c>
    </row>
    <row r="11" spans="2:34" ht="15" customHeight="1" x14ac:dyDescent="0.25">
      <c r="B11" s="119" t="s">
        <v>568</v>
      </c>
      <c r="C11" s="117"/>
      <c r="D11" s="117"/>
      <c r="E11" s="117"/>
      <c r="F11" s="391"/>
      <c r="G11" s="312"/>
      <c r="H11" s="375"/>
      <c r="I11" s="312"/>
      <c r="J11" s="312"/>
      <c r="K11" s="375"/>
      <c r="L11" s="312"/>
      <c r="M11" s="312"/>
      <c r="N11" s="391"/>
      <c r="O11" s="117"/>
      <c r="P11" s="117"/>
      <c r="Q11" s="391"/>
      <c r="R11" s="391"/>
      <c r="S11" s="123"/>
      <c r="T11" s="123"/>
      <c r="U11" s="123"/>
    </row>
    <row r="12" spans="2:34" ht="205.35" x14ac:dyDescent="0.25">
      <c r="B12" s="219" t="s">
        <v>641</v>
      </c>
      <c r="C12" s="292">
        <v>14.02</v>
      </c>
      <c r="D12" s="268" t="s">
        <v>668</v>
      </c>
      <c r="E12" s="268" t="s">
        <v>1093</v>
      </c>
      <c r="F12" s="390"/>
      <c r="G12" s="310" t="s">
        <v>707</v>
      </c>
      <c r="H12" s="374"/>
      <c r="I12" s="311">
        <f>IF(H12="No",1,IF(H12="Partial",2,IF(H12="Yes",3,0)))</f>
        <v>0</v>
      </c>
      <c r="J12" s="284" t="s">
        <v>711</v>
      </c>
      <c r="K12" s="407"/>
      <c r="L12" s="311">
        <f>IF(K12="L",1,IF(K12="M",2,IF(K12="H",3,0)))</f>
        <v>0</v>
      </c>
      <c r="M12" s="264" t="s">
        <v>712</v>
      </c>
      <c r="N12" s="407"/>
      <c r="O12" s="261">
        <f>IF(N12="L",1,IF(N12="M",2,IF(N12="H",3,0)))</f>
        <v>0</v>
      </c>
      <c r="P12" s="262" t="str">
        <f>IF((L12*O12*I12)=0," ", IF((L12*O12*I12)&lt;=3,"Low",IF((L12*O12*I12)&gt;12,"High","Medium")))</f>
        <v xml:space="preserve"> </v>
      </c>
      <c r="Q12" s="380"/>
      <c r="R12" s="380"/>
      <c r="S12" s="259" t="str">
        <f>IF(H12="Yes",3,IF(H12="No",1, IF(H12="Partial", 2, "")))</f>
        <v/>
      </c>
      <c r="T12" s="259" t="str">
        <f>IF(P12="Low",1,IF(P12="High",3, IF(P12="Medium", 2, "")))</f>
        <v/>
      </c>
      <c r="U12" s="260">
        <f>IF(H12="N/A", 0, IF(H12="",0,1))</f>
        <v>0</v>
      </c>
    </row>
    <row r="13" spans="2:34" ht="15" thickBot="1" x14ac:dyDescent="0.3">
      <c r="S13" s="54">
        <f>SUM(S9:S12)</f>
        <v>0</v>
      </c>
      <c r="T13" s="54">
        <f>SUM(T9:T12)</f>
        <v>0</v>
      </c>
    </row>
    <row r="14" spans="2:34" ht="15" hidden="1" thickBot="1" x14ac:dyDescent="0.3">
      <c r="P14" s="39" t="s">
        <v>15</v>
      </c>
      <c r="Q14" s="39" t="s">
        <v>17</v>
      </c>
      <c r="R14" s="39" t="s">
        <v>3</v>
      </c>
    </row>
    <row r="15" spans="2:34" ht="15" hidden="1" thickBot="1" x14ac:dyDescent="0.3">
      <c r="P15" s="41">
        <f>SUM(U9:U12)</f>
        <v>0</v>
      </c>
      <c r="Q15" s="42" t="e">
        <f>IF(S13/P15&lt;1.5, "Low",IF(S13/P15&gt;2.41, "High", "Medium"))</f>
        <v>#DIV/0!</v>
      </c>
      <c r="R15" s="43" t="e">
        <f>IF(T13/P15&lt;1.5, "Low",IF(T13/P15&gt;2.41, "High", "Moderate"))</f>
        <v>#DIV/0!</v>
      </c>
    </row>
    <row r="16" spans="2:34" hidden="1" x14ac:dyDescent="0.25"/>
    <row r="17" spans="2:27" hidden="1" x14ac:dyDescent="0.25"/>
    <row r="18" spans="2:27" hidden="1" x14ac:dyDescent="0.25">
      <c r="P18" s="45" t="s">
        <v>19</v>
      </c>
      <c r="Q18" s="256">
        <f>COUNTIF(H9:H12, "No")</f>
        <v>0</v>
      </c>
      <c r="R18" s="256">
        <f>COUNTIF(P9:P12, "Low")</f>
        <v>0</v>
      </c>
    </row>
    <row r="19" spans="2:27" hidden="1" x14ac:dyDescent="0.25">
      <c r="P19" s="45" t="s">
        <v>20</v>
      </c>
      <c r="Q19" s="256">
        <f>COUNTIF(H9:H12, "Partial")</f>
        <v>0</v>
      </c>
      <c r="R19" s="256">
        <f>COUNTIF(P9:P12, "Moderate")</f>
        <v>0</v>
      </c>
    </row>
    <row r="20" spans="2:27" hidden="1" x14ac:dyDescent="0.25">
      <c r="P20" s="45" t="s">
        <v>18</v>
      </c>
      <c r="Q20" s="256">
        <f>COUNTIF($H$9:$H$12, "Yes")</f>
        <v>0</v>
      </c>
      <c r="R20" s="256">
        <f>COUNTIF(P9:P12, "High")</f>
        <v>0</v>
      </c>
    </row>
    <row r="21" spans="2:27" x14ac:dyDescent="0.25">
      <c r="B21" s="577" t="s">
        <v>959</v>
      </c>
      <c r="C21" s="578"/>
      <c r="D21" s="578"/>
      <c r="E21" s="578"/>
      <c r="F21" s="579"/>
    </row>
    <row r="22" spans="2:27" ht="15" thickBot="1" x14ac:dyDescent="0.3">
      <c r="B22" s="580"/>
      <c r="C22" s="581"/>
      <c r="D22" s="581"/>
      <c r="E22" s="581"/>
      <c r="F22" s="582"/>
    </row>
    <row r="24" spans="2:27" x14ac:dyDescent="0.25">
      <c r="B24" s="49"/>
      <c r="F24" s="49"/>
      <c r="G24" s="250"/>
    </row>
    <row r="25" spans="2:27" x14ac:dyDescent="0.25">
      <c r="B25" s="49"/>
      <c r="F25" s="49"/>
      <c r="G25" s="250"/>
    </row>
    <row r="26" spans="2:27" ht="36" customHeight="1" x14ac:dyDescent="0.25">
      <c r="B26" s="49"/>
      <c r="F26" s="49"/>
      <c r="G26" s="250"/>
      <c r="Z26" s="82"/>
      <c r="AA26" s="82"/>
    </row>
    <row r="27" spans="2:27" x14ac:dyDescent="0.25">
      <c r="B27" s="49"/>
      <c r="E27" s="563"/>
      <c r="F27" s="565"/>
      <c r="G27" s="250"/>
      <c r="P27" s="563"/>
      <c r="Q27" s="563"/>
      <c r="Z27" s="80"/>
      <c r="AA27" s="80"/>
    </row>
    <row r="28" spans="2:27" x14ac:dyDescent="0.25">
      <c r="B28" s="49"/>
      <c r="E28" s="563"/>
      <c r="F28" s="565"/>
      <c r="G28" s="250"/>
      <c r="P28" s="563"/>
      <c r="Q28" s="563"/>
    </row>
    <row r="29" spans="2:27" x14ac:dyDescent="0.25">
      <c r="B29" s="49"/>
      <c r="F29" s="49"/>
      <c r="G29" s="250"/>
    </row>
    <row r="30" spans="2:27" x14ac:dyDescent="0.25">
      <c r="B30" s="49"/>
      <c r="F30" s="49"/>
      <c r="G30" s="250"/>
    </row>
    <row r="31" spans="2:27" x14ac:dyDescent="0.25">
      <c r="B31" s="49"/>
      <c r="F31" s="49"/>
      <c r="G31" s="250"/>
    </row>
    <row r="32" spans="2:27" x14ac:dyDescent="0.25">
      <c r="B32" s="49"/>
    </row>
    <row r="33" spans="2:17" x14ac:dyDescent="0.25">
      <c r="B33" s="49"/>
    </row>
    <row r="34" spans="2:17" x14ac:dyDescent="0.25">
      <c r="B34" s="49"/>
    </row>
    <row r="35" spans="2:17" x14ac:dyDescent="0.25">
      <c r="B35" s="49"/>
    </row>
    <row r="36" spans="2:17" x14ac:dyDescent="0.25">
      <c r="B36" s="49"/>
    </row>
    <row r="37" spans="2:17" x14ac:dyDescent="0.25">
      <c r="B37" s="49"/>
    </row>
    <row r="38" spans="2:17" x14ac:dyDescent="0.25">
      <c r="B38" s="49"/>
    </row>
    <row r="41" spans="2:17" x14ac:dyDescent="0.25">
      <c r="E41" s="563"/>
      <c r="F41" s="563"/>
      <c r="P41" s="563"/>
      <c r="Q41" s="563"/>
    </row>
    <row r="42" spans="2:17" x14ac:dyDescent="0.25">
      <c r="E42" s="563"/>
      <c r="F42" s="563"/>
      <c r="P42" s="563"/>
      <c r="Q42" s="563"/>
    </row>
    <row r="44" spans="2:17" x14ac:dyDescent="0.25">
      <c r="E44" s="563"/>
      <c r="F44" s="563"/>
      <c r="P44" s="563"/>
      <c r="Q44" s="563"/>
    </row>
    <row r="45" spans="2:17" x14ac:dyDescent="0.25">
      <c r="E45" s="563"/>
      <c r="F45" s="563"/>
      <c r="P45" s="563"/>
      <c r="Q45" s="563"/>
    </row>
    <row r="46" spans="2:17" x14ac:dyDescent="0.25">
      <c r="E46" s="563"/>
      <c r="F46" s="563"/>
      <c r="P46" s="563"/>
      <c r="Q46" s="563"/>
    </row>
    <row r="47" spans="2:17" x14ac:dyDescent="0.25">
      <c r="E47" s="563"/>
      <c r="F47" s="563"/>
      <c r="P47" s="563"/>
      <c r="Q47" s="563"/>
    </row>
    <row r="59" spans="5:17" x14ac:dyDescent="0.25">
      <c r="E59" s="563"/>
      <c r="F59" s="563"/>
      <c r="P59" s="563"/>
      <c r="Q59" s="563"/>
    </row>
    <row r="60" spans="5:17" x14ac:dyDescent="0.25">
      <c r="E60" s="563"/>
      <c r="F60" s="563"/>
      <c r="P60" s="563"/>
      <c r="Q60" s="563"/>
    </row>
    <row r="61" spans="5:17" x14ac:dyDescent="0.25">
      <c r="E61" s="563"/>
      <c r="F61" s="563"/>
      <c r="P61" s="563"/>
      <c r="Q61" s="563"/>
    </row>
    <row r="62" spans="5:17" x14ac:dyDescent="0.25">
      <c r="E62" s="563"/>
      <c r="F62" s="563"/>
      <c r="P62" s="563"/>
      <c r="Q62" s="563"/>
    </row>
    <row r="66" spans="5:17" x14ac:dyDescent="0.25">
      <c r="E66" s="563"/>
      <c r="F66" s="563"/>
      <c r="P66" s="563"/>
      <c r="Q66" s="563"/>
    </row>
    <row r="67" spans="5:17" x14ac:dyDescent="0.25">
      <c r="E67" s="563"/>
      <c r="F67" s="563"/>
      <c r="P67" s="563"/>
      <c r="Q67" s="563"/>
    </row>
    <row r="68" spans="5:17" x14ac:dyDescent="0.25">
      <c r="E68" s="563"/>
      <c r="F68" s="563"/>
      <c r="P68" s="563"/>
      <c r="Q68" s="563"/>
    </row>
    <row r="69" spans="5:17" x14ac:dyDescent="0.25">
      <c r="E69" s="563"/>
      <c r="F69" s="563"/>
      <c r="P69" s="563"/>
      <c r="Q69" s="563"/>
    </row>
    <row r="70" spans="5:17" x14ac:dyDescent="0.25">
      <c r="E70" s="563"/>
      <c r="F70" s="563"/>
      <c r="P70" s="563"/>
      <c r="Q70" s="563"/>
    </row>
    <row r="72" spans="5:17" x14ac:dyDescent="0.25">
      <c r="E72" s="563"/>
      <c r="F72" s="563"/>
      <c r="P72" s="563"/>
      <c r="Q72" s="563"/>
    </row>
    <row r="73" spans="5:17" x14ac:dyDescent="0.25">
      <c r="E73" s="563"/>
      <c r="F73" s="563"/>
      <c r="P73" s="563"/>
      <c r="Q73" s="563"/>
    </row>
    <row r="74" spans="5:17" x14ac:dyDescent="0.25">
      <c r="E74" s="563"/>
      <c r="F74" s="563"/>
      <c r="P74" s="563"/>
      <c r="Q74" s="563"/>
    </row>
    <row r="75" spans="5:17" x14ac:dyDescent="0.25">
      <c r="E75" s="563"/>
      <c r="F75" s="563"/>
      <c r="P75" s="563"/>
      <c r="Q75" s="563"/>
    </row>
    <row r="76" spans="5:17" x14ac:dyDescent="0.25">
      <c r="E76" s="563"/>
      <c r="F76" s="563"/>
      <c r="P76" s="563"/>
      <c r="Q76" s="563"/>
    </row>
    <row r="77" spans="5:17" x14ac:dyDescent="0.25">
      <c r="E77" s="563"/>
      <c r="F77" s="563"/>
      <c r="P77" s="563"/>
      <c r="Q77" s="563"/>
    </row>
    <row r="78" spans="5:17" x14ac:dyDescent="0.25">
      <c r="E78" s="563"/>
      <c r="F78" s="563"/>
      <c r="P78" s="563"/>
      <c r="Q78" s="563"/>
    </row>
    <row r="79" spans="5:17" x14ac:dyDescent="0.25">
      <c r="E79" s="563"/>
      <c r="F79" s="563"/>
      <c r="P79" s="563"/>
      <c r="Q79" s="563"/>
    </row>
    <row r="80" spans="5:17" x14ac:dyDescent="0.25">
      <c r="E80" s="563"/>
      <c r="F80" s="563"/>
      <c r="P80" s="563"/>
      <c r="Q80" s="563"/>
    </row>
    <row r="83" spans="5:17" x14ac:dyDescent="0.25">
      <c r="E83" s="563"/>
      <c r="F83" s="563"/>
      <c r="P83" s="563"/>
      <c r="Q83" s="563"/>
    </row>
    <row r="84" spans="5:17" x14ac:dyDescent="0.25">
      <c r="E84" s="563"/>
      <c r="F84" s="563"/>
      <c r="P84" s="563"/>
      <c r="Q84" s="563"/>
    </row>
    <row r="87" spans="5:17" x14ac:dyDescent="0.25">
      <c r="E87" s="563"/>
      <c r="F87" s="563"/>
      <c r="P87" s="563"/>
      <c r="Q87" s="563"/>
    </row>
    <row r="88" spans="5:17" x14ac:dyDescent="0.25">
      <c r="E88" s="563"/>
      <c r="F88" s="563"/>
      <c r="P88" s="563"/>
      <c r="Q88" s="563"/>
    </row>
    <row r="89" spans="5:17" x14ac:dyDescent="0.25">
      <c r="E89" s="563"/>
      <c r="F89" s="563"/>
      <c r="P89" s="563"/>
      <c r="Q89" s="563"/>
    </row>
    <row r="90" spans="5:17" x14ac:dyDescent="0.25">
      <c r="E90" s="563"/>
      <c r="F90" s="563"/>
      <c r="P90" s="563"/>
      <c r="Q90" s="563"/>
    </row>
    <row r="91" spans="5:17" x14ac:dyDescent="0.25">
      <c r="E91" s="563"/>
      <c r="F91" s="563"/>
      <c r="P91" s="563"/>
      <c r="Q91" s="563"/>
    </row>
    <row r="92" spans="5:17" x14ac:dyDescent="0.25">
      <c r="E92" s="563"/>
      <c r="F92" s="563"/>
      <c r="P92" s="563"/>
      <c r="Q92" s="563"/>
    </row>
    <row r="101" spans="5:17" x14ac:dyDescent="0.25">
      <c r="E101" s="563"/>
      <c r="F101" s="563"/>
      <c r="P101" s="563"/>
      <c r="Q101" s="563"/>
    </row>
    <row r="102" spans="5:17" x14ac:dyDescent="0.25">
      <c r="E102" s="563"/>
      <c r="F102" s="563"/>
      <c r="P102" s="563"/>
      <c r="Q102" s="563"/>
    </row>
    <row r="111" spans="5:17" x14ac:dyDescent="0.25">
      <c r="E111" s="563"/>
      <c r="F111" s="563"/>
      <c r="P111" s="563"/>
      <c r="Q111" s="563"/>
    </row>
    <row r="112" spans="5:17" x14ac:dyDescent="0.25">
      <c r="E112" s="563"/>
      <c r="F112" s="563"/>
      <c r="P112" s="563"/>
      <c r="Q112" s="563"/>
    </row>
    <row r="122" spans="5:17" x14ac:dyDescent="0.25">
      <c r="E122" s="563"/>
      <c r="F122" s="563"/>
      <c r="P122" s="563"/>
      <c r="Q122" s="563"/>
    </row>
    <row r="123" spans="5:17" x14ac:dyDescent="0.25">
      <c r="E123" s="563"/>
      <c r="F123" s="563"/>
      <c r="P123" s="563"/>
      <c r="Q123" s="563"/>
    </row>
    <row r="129" spans="5:17" x14ac:dyDescent="0.25">
      <c r="E129" s="563"/>
      <c r="F129" s="563"/>
      <c r="P129" s="563"/>
      <c r="Q129" s="563"/>
    </row>
    <row r="130" spans="5:17" x14ac:dyDescent="0.25">
      <c r="E130" s="563"/>
      <c r="F130" s="563"/>
      <c r="P130" s="563"/>
      <c r="Q130" s="563"/>
    </row>
    <row r="132" spans="5:17" x14ac:dyDescent="0.25">
      <c r="E132" s="563"/>
      <c r="F132" s="563"/>
      <c r="P132" s="563"/>
      <c r="Q132" s="563"/>
    </row>
    <row r="133" spans="5:17" x14ac:dyDescent="0.25">
      <c r="E133" s="563"/>
      <c r="F133" s="563"/>
      <c r="P133" s="563"/>
      <c r="Q133" s="563"/>
    </row>
    <row r="134" spans="5:17" x14ac:dyDescent="0.25">
      <c r="E134" s="563"/>
      <c r="F134" s="563"/>
      <c r="P134" s="563"/>
      <c r="Q134" s="563"/>
    </row>
    <row r="135" spans="5:17" x14ac:dyDescent="0.25">
      <c r="E135" s="563"/>
      <c r="F135" s="563"/>
      <c r="P135" s="563"/>
      <c r="Q135" s="563"/>
    </row>
    <row r="136" spans="5:17" x14ac:dyDescent="0.25">
      <c r="E136" s="563"/>
      <c r="F136" s="563"/>
      <c r="P136" s="563"/>
      <c r="Q136" s="563"/>
    </row>
    <row r="143" spans="5:17" x14ac:dyDescent="0.25">
      <c r="E143" s="563"/>
      <c r="F143" s="563"/>
      <c r="P143" s="563"/>
      <c r="Q143" s="563"/>
    </row>
    <row r="144" spans="5:17" x14ac:dyDescent="0.25">
      <c r="E144" s="563"/>
      <c r="F144" s="563"/>
      <c r="P144" s="563"/>
      <c r="Q144" s="563"/>
    </row>
    <row r="145" spans="5:17" x14ac:dyDescent="0.25">
      <c r="E145" s="563"/>
      <c r="F145" s="563"/>
      <c r="P145" s="563"/>
      <c r="Q145" s="563"/>
    </row>
    <row r="146" spans="5:17" x14ac:dyDescent="0.25">
      <c r="E146" s="563"/>
      <c r="F146" s="563"/>
      <c r="P146" s="563"/>
      <c r="Q146" s="563"/>
    </row>
    <row r="150" spans="5:17" x14ac:dyDescent="0.25">
      <c r="E150" s="563"/>
      <c r="F150" s="563"/>
      <c r="P150" s="563"/>
      <c r="Q150" s="563"/>
    </row>
    <row r="151" spans="5:17" x14ac:dyDescent="0.25">
      <c r="E151" s="563"/>
      <c r="F151" s="563"/>
      <c r="P151" s="563"/>
      <c r="Q151" s="563"/>
    </row>
    <row r="156" spans="5:17" x14ac:dyDescent="0.25">
      <c r="E156" s="563"/>
      <c r="F156" s="563"/>
      <c r="P156" s="563"/>
      <c r="Q156" s="563"/>
    </row>
    <row r="157" spans="5:17" x14ac:dyDescent="0.25">
      <c r="E157" s="563"/>
      <c r="F157" s="563"/>
      <c r="P157" s="563"/>
      <c r="Q157" s="563"/>
    </row>
    <row r="167" spans="5:17" x14ac:dyDescent="0.25">
      <c r="E167" s="563"/>
      <c r="F167" s="563"/>
      <c r="P167" s="563"/>
      <c r="Q167" s="563"/>
    </row>
    <row r="168" spans="5:17" x14ac:dyDescent="0.25">
      <c r="E168" s="563"/>
      <c r="F168" s="563"/>
      <c r="P168" s="563"/>
      <c r="Q168" s="563"/>
    </row>
    <row r="169" spans="5:17" x14ac:dyDescent="0.25">
      <c r="E169" s="563"/>
      <c r="F169" s="563"/>
      <c r="P169" s="563"/>
      <c r="Q169" s="563"/>
    </row>
    <row r="170" spans="5:17" x14ac:dyDescent="0.25">
      <c r="E170" s="563"/>
      <c r="F170" s="563"/>
      <c r="P170" s="563"/>
      <c r="Q170" s="563"/>
    </row>
    <row r="173" spans="5:17" x14ac:dyDescent="0.25">
      <c r="E173" s="563"/>
      <c r="F173" s="563"/>
      <c r="P173" s="563"/>
      <c r="Q173" s="563"/>
    </row>
    <row r="174" spans="5:17" x14ac:dyDescent="0.25">
      <c r="E174" s="563"/>
      <c r="F174" s="563"/>
      <c r="P174" s="563"/>
      <c r="Q174" s="563"/>
    </row>
    <row r="180" spans="5:17" x14ac:dyDescent="0.25">
      <c r="E180" s="563"/>
      <c r="F180" s="563"/>
      <c r="P180" s="563"/>
      <c r="Q180" s="563"/>
    </row>
    <row r="181" spans="5:17" x14ac:dyDescent="0.25">
      <c r="E181" s="563"/>
      <c r="F181" s="563"/>
      <c r="P181" s="563"/>
      <c r="Q181" s="563"/>
    </row>
    <row r="185" spans="5:17" x14ac:dyDescent="0.25">
      <c r="E185" s="563"/>
      <c r="F185" s="563"/>
      <c r="P185" s="563"/>
      <c r="Q185" s="563"/>
    </row>
    <row r="186" spans="5:17" x14ac:dyDescent="0.25">
      <c r="E186" s="563"/>
      <c r="F186" s="563"/>
      <c r="P186" s="563"/>
      <c r="Q186" s="563"/>
    </row>
    <row r="192" spans="5:17" x14ac:dyDescent="0.25">
      <c r="E192" s="563"/>
      <c r="F192" s="563"/>
      <c r="P192" s="563"/>
      <c r="Q192" s="563"/>
    </row>
    <row r="193" spans="5:17" x14ac:dyDescent="0.25">
      <c r="E193" s="563"/>
      <c r="F193" s="563"/>
      <c r="P193" s="563"/>
      <c r="Q193" s="563"/>
    </row>
    <row r="196" spans="5:17" x14ac:dyDescent="0.25">
      <c r="E196" s="563"/>
      <c r="F196" s="563"/>
      <c r="P196" s="563"/>
      <c r="Q196" s="563"/>
    </row>
    <row r="197" spans="5:17" x14ac:dyDescent="0.25">
      <c r="E197" s="563"/>
      <c r="F197" s="563"/>
      <c r="P197" s="563"/>
      <c r="Q197" s="563"/>
    </row>
  </sheetData>
  <sheetProtection password="A41C" sheet="1" objects="1" scenarios="1"/>
  <customSheetViews>
    <customSheetView guid="{4D29B127-89DB-4203-8E0C-63913F980539}" scale="75" showPageBreaks="1" showGridLines="0" printArea="1" hiddenRows="1" hiddenColumns="1" topLeftCell="A3">
      <selection activeCell="A9" sqref="A9"/>
      <colBreaks count="1" manualBreakCount="1">
        <brk id="12" max="19" man="1"/>
      </colBreaks>
      <pageMargins left="0.75" right="0.75" top="1" bottom="1" header="0.5" footer="0.5"/>
      <pageSetup paperSize="5" scale="35" pageOrder="overThenDown" orientation="landscape" r:id="rId1"/>
      <headerFooter alignWithMargins="0">
        <oddHeader>&amp;CTO1-D035_Risk Assessment Framework</oddHeader>
        <oddFooter>&amp;L&amp;A
05/24/2011 &amp;C&amp;P of &amp;N&amp;R&amp;G</oddFooter>
      </headerFooter>
    </customSheetView>
  </customSheetViews>
  <mergeCells count="128">
    <mergeCell ref="B4:U4"/>
    <mergeCell ref="Q66:Q68"/>
    <mergeCell ref="Q69:Q70"/>
    <mergeCell ref="E59:E62"/>
    <mergeCell ref="E66:E68"/>
    <mergeCell ref="F66:F68"/>
    <mergeCell ref="F59:F62"/>
    <mergeCell ref="Q27:Q28"/>
    <mergeCell ref="Q41:Q42"/>
    <mergeCell ref="Q46:Q47"/>
    <mergeCell ref="F69:F70"/>
    <mergeCell ref="E69:E70"/>
    <mergeCell ref="P59:P62"/>
    <mergeCell ref="P46:P47"/>
    <mergeCell ref="P44:P45"/>
    <mergeCell ref="P41:P42"/>
    <mergeCell ref="P27:P28"/>
    <mergeCell ref="Q59:Q62"/>
    <mergeCell ref="Q44:Q45"/>
    <mergeCell ref="E46:E47"/>
    <mergeCell ref="F46:F47"/>
    <mergeCell ref="E44:E45"/>
    <mergeCell ref="F44:F45"/>
    <mergeCell ref="E41:E42"/>
    <mergeCell ref="F41:F42"/>
    <mergeCell ref="E27:E28"/>
    <mergeCell ref="F27:F28"/>
    <mergeCell ref="B6:U6"/>
    <mergeCell ref="Q72:Q73"/>
    <mergeCell ref="E122:E123"/>
    <mergeCell ref="F122:F123"/>
    <mergeCell ref="F111:F112"/>
    <mergeCell ref="E101:E102"/>
    <mergeCell ref="F101:F102"/>
    <mergeCell ref="E91:E92"/>
    <mergeCell ref="F91:F92"/>
    <mergeCell ref="E111:E112"/>
    <mergeCell ref="E74:E75"/>
    <mergeCell ref="E76:E80"/>
    <mergeCell ref="F76:F80"/>
    <mergeCell ref="F74:F75"/>
    <mergeCell ref="P76:P80"/>
    <mergeCell ref="P74:P75"/>
    <mergeCell ref="P122:P123"/>
    <mergeCell ref="F72:F73"/>
    <mergeCell ref="E72:E73"/>
    <mergeCell ref="P66:P68"/>
    <mergeCell ref="P69:P70"/>
    <mergeCell ref="E196:E197"/>
    <mergeCell ref="F196:F197"/>
    <mergeCell ref="E185:E186"/>
    <mergeCell ref="F185:F186"/>
    <mergeCell ref="E89:E90"/>
    <mergeCell ref="F89:F90"/>
    <mergeCell ref="E87:E88"/>
    <mergeCell ref="F87:F88"/>
    <mergeCell ref="E143:E144"/>
    <mergeCell ref="F143:F144"/>
    <mergeCell ref="E134:E136"/>
    <mergeCell ref="F134:F136"/>
    <mergeCell ref="F129:F130"/>
    <mergeCell ref="E129:E130"/>
    <mergeCell ref="F132:F133"/>
    <mergeCell ref="E132:E133"/>
    <mergeCell ref="E156:E157"/>
    <mergeCell ref="F156:F157"/>
    <mergeCell ref="E145:E146"/>
    <mergeCell ref="E150:E151"/>
    <mergeCell ref="F150:F151"/>
    <mergeCell ref="F145:F146"/>
    <mergeCell ref="P72:P73"/>
    <mergeCell ref="P150:P151"/>
    <mergeCell ref="P156:P157"/>
    <mergeCell ref="P145:P146"/>
    <mergeCell ref="P129:P130"/>
    <mergeCell ref="P111:P112"/>
    <mergeCell ref="P101:P102"/>
    <mergeCell ref="F192:F193"/>
    <mergeCell ref="E192:E193"/>
    <mergeCell ref="F83:F84"/>
    <mergeCell ref="E83:E84"/>
    <mergeCell ref="P83:P84"/>
    <mergeCell ref="E180:E181"/>
    <mergeCell ref="F173:F174"/>
    <mergeCell ref="E169:E170"/>
    <mergeCell ref="F169:F170"/>
    <mergeCell ref="E167:E168"/>
    <mergeCell ref="F167:F168"/>
    <mergeCell ref="E173:E174"/>
    <mergeCell ref="F180:F181"/>
    <mergeCell ref="Q180:Q181"/>
    <mergeCell ref="Q173:Q174"/>
    <mergeCell ref="Q167:Q168"/>
    <mergeCell ref="Q169:Q170"/>
    <mergeCell ref="Q111:Q112"/>
    <mergeCell ref="Q101:Q102"/>
    <mergeCell ref="P91:P92"/>
    <mergeCell ref="P89:P90"/>
    <mergeCell ref="P87:P88"/>
    <mergeCell ref="P180:P181"/>
    <mergeCell ref="P173:P174"/>
    <mergeCell ref="P169:P170"/>
    <mergeCell ref="P167:P168"/>
    <mergeCell ref="Q129:Q130"/>
    <mergeCell ref="B2:G2"/>
    <mergeCell ref="B21:F22"/>
    <mergeCell ref="P196:P197"/>
    <mergeCell ref="P192:P193"/>
    <mergeCell ref="P185:P186"/>
    <mergeCell ref="Q196:Q197"/>
    <mergeCell ref="Q185:Q186"/>
    <mergeCell ref="Q192:Q193"/>
    <mergeCell ref="P143:P144"/>
    <mergeCell ref="P134:P136"/>
    <mergeCell ref="P132:P133"/>
    <mergeCell ref="Q132:Q133"/>
    <mergeCell ref="Q150:Q151"/>
    <mergeCell ref="Q156:Q157"/>
    <mergeCell ref="Q145:Q146"/>
    <mergeCell ref="Q134:Q136"/>
    <mergeCell ref="Q143:Q144"/>
    <mergeCell ref="Q83:Q84"/>
    <mergeCell ref="Q76:Q80"/>
    <mergeCell ref="Q74:Q75"/>
    <mergeCell ref="Q87:Q88"/>
    <mergeCell ref="Q89:Q90"/>
    <mergeCell ref="Q91:Q92"/>
    <mergeCell ref="Q122:Q123"/>
  </mergeCells>
  <conditionalFormatting sqref="Z27:AA27">
    <cfRule type="containsText" dxfId="93" priority="181" stopIfTrue="1" operator="containsText" text="Moderate">
      <formula>NOT(ISERROR(SEARCH("Moderate",Z27)))</formula>
    </cfRule>
    <cfRule type="containsErrors" dxfId="92" priority="188">
      <formula>ISERROR(Z27)</formula>
    </cfRule>
    <cfRule type="containsText" dxfId="91" priority="189" operator="containsText" text="Low">
      <formula>NOT(ISERROR(SEARCH("Low",Z27)))</formula>
    </cfRule>
    <cfRule type="containsText" dxfId="90" priority="190" operator="containsText" text="Medium">
      <formula>NOT(ISERROR(SEARCH("Medium",Z27)))</formula>
    </cfRule>
    <cfRule type="containsText" dxfId="89" priority="191" operator="containsText" text="High">
      <formula>NOT(ISERROR(SEARCH("High",Z27)))</formula>
    </cfRule>
  </conditionalFormatting>
  <conditionalFormatting sqref="Z27:AA27">
    <cfRule type="colorScale" priority="187">
      <colorScale>
        <cfvo type="num" val="1"/>
        <cfvo type="percent" val="50"/>
        <cfvo type="num" val="3"/>
        <color rgb="FF00B050"/>
        <color rgb="FFFFFF00"/>
        <color rgb="FFFF0000"/>
      </colorScale>
    </cfRule>
  </conditionalFormatting>
  <conditionalFormatting sqref="Z27:AA27">
    <cfRule type="colorScale" priority="186">
      <colorScale>
        <cfvo type="num" val="1"/>
        <cfvo type="percent" val="50"/>
        <cfvo type="num" val="3"/>
        <color rgb="FF00B050"/>
        <color rgb="FFFFFF00"/>
        <color rgb="FFFF0000"/>
      </colorScale>
    </cfRule>
  </conditionalFormatting>
  <conditionalFormatting sqref="Z27:AA27">
    <cfRule type="colorScale" priority="185">
      <colorScale>
        <cfvo type="num" val="1"/>
        <cfvo type="percent" val="50"/>
        <cfvo type="num" val="3"/>
        <color rgb="FF00B050"/>
        <color rgb="FFFFFF00"/>
        <color rgb="FFFF0000"/>
      </colorScale>
    </cfRule>
  </conditionalFormatting>
  <conditionalFormatting sqref="Z27:AA27">
    <cfRule type="colorScale" priority="184">
      <colorScale>
        <cfvo type="num" val="0"/>
        <cfvo type="percent" val="50"/>
        <cfvo type="num" val="3"/>
        <color rgb="FF00B050"/>
        <color rgb="FFFFFF00"/>
        <color rgb="FFFF0000"/>
      </colorScale>
    </cfRule>
  </conditionalFormatting>
  <conditionalFormatting sqref="Z27:AA27">
    <cfRule type="colorScale" priority="183">
      <colorScale>
        <cfvo type="num" val="1"/>
        <cfvo type="percent" val="50"/>
        <cfvo type="num" val="3"/>
        <color rgb="FF00B050"/>
        <color rgb="FFFFFF00"/>
        <color rgb="FFFF0000"/>
      </colorScale>
    </cfRule>
  </conditionalFormatting>
  <conditionalFormatting sqref="Z27:AA27">
    <cfRule type="colorScale" priority="182">
      <colorScale>
        <cfvo type="num" val="0"/>
        <cfvo type="percent" val="50"/>
        <cfvo type="num" val="3"/>
        <color rgb="FF00B050"/>
        <color rgb="FFFFFF00"/>
        <color rgb="FFFF0000"/>
      </colorScale>
    </cfRule>
  </conditionalFormatting>
  <conditionalFormatting sqref="Q15">
    <cfRule type="containsErrors" dxfId="88" priority="112">
      <formula>ISERROR(Q15)</formula>
    </cfRule>
    <cfRule type="containsText" dxfId="87" priority="113" operator="containsText" text="Low">
      <formula>NOT(ISERROR(SEARCH("Low",Q15)))</formula>
    </cfRule>
    <cfRule type="containsText" dxfId="86" priority="114" operator="containsText" text="Medium">
      <formula>NOT(ISERROR(SEARCH("Medium",Q15)))</formula>
    </cfRule>
    <cfRule type="containsText" dxfId="85" priority="115" operator="containsText" text="High">
      <formula>NOT(ISERROR(SEARCH("High",Q15)))</formula>
    </cfRule>
  </conditionalFormatting>
  <conditionalFormatting sqref="Q15">
    <cfRule type="colorScale" priority="111">
      <colorScale>
        <cfvo type="num" val="1"/>
        <cfvo type="percent" val="50"/>
        <cfvo type="num" val="3"/>
        <color rgb="FF00B050"/>
        <color rgb="FFFFFF00"/>
        <color rgb="FFFF0000"/>
      </colorScale>
    </cfRule>
  </conditionalFormatting>
  <conditionalFormatting sqref="Q15">
    <cfRule type="colorScale" priority="110">
      <colorScale>
        <cfvo type="num" val="1"/>
        <cfvo type="percent" val="50"/>
        <cfvo type="num" val="3"/>
        <color rgb="FF00B050"/>
        <color rgb="FFFFFF00"/>
        <color rgb="FFFF0000"/>
      </colorScale>
    </cfRule>
  </conditionalFormatting>
  <conditionalFormatting sqref="Q15">
    <cfRule type="colorScale" priority="109">
      <colorScale>
        <cfvo type="num" val="1"/>
        <cfvo type="percent" val="50"/>
        <cfvo type="num" val="3"/>
        <color rgb="FF00B050"/>
        <color rgb="FFFFFF00"/>
        <color rgb="FFFF0000"/>
      </colorScale>
    </cfRule>
  </conditionalFormatting>
  <conditionalFormatting sqref="Q15">
    <cfRule type="colorScale" priority="108">
      <colorScale>
        <cfvo type="num" val="1"/>
        <cfvo type="percent" val="50"/>
        <cfvo type="num" val="3"/>
        <color rgb="FF00B050"/>
        <color rgb="FFFFFF00"/>
        <color rgb="FFFF0000"/>
      </colorScale>
    </cfRule>
  </conditionalFormatting>
  <conditionalFormatting sqref="R15">
    <cfRule type="containsText" dxfId="84" priority="97" stopIfTrue="1" operator="containsText" text="Moderate">
      <formula>NOT(ISERROR(SEARCH("Moderate",R15)))</formula>
    </cfRule>
    <cfRule type="containsErrors" dxfId="83" priority="104">
      <formula>ISERROR(R15)</formula>
    </cfRule>
    <cfRule type="containsText" dxfId="82" priority="105" operator="containsText" text="Low">
      <formula>NOT(ISERROR(SEARCH("Low",R15)))</formula>
    </cfRule>
    <cfRule type="containsText" dxfId="81" priority="106" operator="containsText" text="Medium">
      <formula>NOT(ISERROR(SEARCH("Medium",R15)))</formula>
    </cfRule>
    <cfRule type="containsText" dxfId="80" priority="107" operator="containsText" text="High">
      <formula>NOT(ISERROR(SEARCH("High",R15)))</formula>
    </cfRule>
  </conditionalFormatting>
  <conditionalFormatting sqref="R15">
    <cfRule type="colorScale" priority="103">
      <colorScale>
        <cfvo type="num" val="1"/>
        <cfvo type="percent" val="50"/>
        <cfvo type="num" val="3"/>
        <color rgb="FF00B050"/>
        <color rgb="FFFFFF00"/>
        <color rgb="FFFF0000"/>
      </colorScale>
    </cfRule>
  </conditionalFormatting>
  <conditionalFormatting sqref="R15">
    <cfRule type="colorScale" priority="102">
      <colorScale>
        <cfvo type="num" val="1"/>
        <cfvo type="percent" val="50"/>
        <cfvo type="num" val="3"/>
        <color rgb="FF00B050"/>
        <color rgb="FFFFFF00"/>
        <color rgb="FFFF0000"/>
      </colorScale>
    </cfRule>
  </conditionalFormatting>
  <conditionalFormatting sqref="R15">
    <cfRule type="colorScale" priority="101">
      <colorScale>
        <cfvo type="num" val="1"/>
        <cfvo type="percent" val="50"/>
        <cfvo type="num" val="3"/>
        <color rgb="FF00B050"/>
        <color rgb="FFFFFF00"/>
        <color rgb="FFFF0000"/>
      </colorScale>
    </cfRule>
  </conditionalFormatting>
  <conditionalFormatting sqref="R15">
    <cfRule type="colorScale" priority="100">
      <colorScale>
        <cfvo type="num" val="0"/>
        <cfvo type="percent" val="50"/>
        <cfvo type="num" val="3"/>
        <color rgb="FF00B050"/>
        <color rgb="FFFFFF00"/>
        <color rgb="FFFF0000"/>
      </colorScale>
    </cfRule>
  </conditionalFormatting>
  <conditionalFormatting sqref="R15">
    <cfRule type="colorScale" priority="99">
      <colorScale>
        <cfvo type="num" val="1"/>
        <cfvo type="percent" val="50"/>
        <cfvo type="num" val="3"/>
        <color rgb="FF00B050"/>
        <color rgb="FFFFFF00"/>
        <color rgb="FFFF0000"/>
      </colorScale>
    </cfRule>
  </conditionalFormatting>
  <conditionalFormatting sqref="R15">
    <cfRule type="colorScale" priority="98">
      <colorScale>
        <cfvo type="num" val="0"/>
        <cfvo type="percent" val="50"/>
        <cfvo type="num" val="3"/>
        <color rgb="FF00B050"/>
        <color rgb="FFFFFF00"/>
        <color rgb="FFFF0000"/>
      </colorScale>
    </cfRule>
  </conditionalFormatting>
  <conditionalFormatting sqref="H10">
    <cfRule type="containsText" dxfId="79" priority="61" operator="containsText" text="N/A">
      <formula>NOT(ISERROR(SEARCH("N/A",H10)))</formula>
    </cfRule>
    <cfRule type="containsText" dxfId="78" priority="62" operator="containsText" text="No">
      <formula>NOT(ISERROR(SEARCH("No",H10)))</formula>
    </cfRule>
    <cfRule type="containsText" dxfId="77" priority="63" operator="containsText" text="Partial">
      <formula>NOT(ISERROR(SEARCH("Partial",H10)))</formula>
    </cfRule>
    <cfRule type="containsText" dxfId="76" priority="64" operator="containsText" text="Yes">
      <formula>NOT(ISERROR(SEARCH("Yes",H10)))</formula>
    </cfRule>
  </conditionalFormatting>
  <conditionalFormatting sqref="H12">
    <cfRule type="containsText" dxfId="75" priority="53" operator="containsText" text="N/A">
      <formula>NOT(ISERROR(SEARCH("N/A",H12)))</formula>
    </cfRule>
    <cfRule type="containsText" dxfId="74" priority="54" operator="containsText" text="No">
      <formula>NOT(ISERROR(SEARCH("No",H12)))</formula>
    </cfRule>
    <cfRule type="containsText" dxfId="73" priority="55" operator="containsText" text="Partial">
      <formula>NOT(ISERROR(SEARCH("Partial",H12)))</formula>
    </cfRule>
    <cfRule type="containsText" dxfId="72" priority="56" operator="containsText" text="Yes">
      <formula>NOT(ISERROR(SEARCH("Yes",H12)))</formula>
    </cfRule>
  </conditionalFormatting>
  <conditionalFormatting sqref="P12 P10">
    <cfRule type="containsText" dxfId="71" priority="17" operator="containsText" text="N/A">
      <formula>NOT(ISERROR(SEARCH("N/A",P10)))</formula>
    </cfRule>
    <cfRule type="containsText" dxfId="70" priority="18" operator="containsText" text="High">
      <formula>NOT(ISERROR(SEARCH("High",P10)))</formula>
    </cfRule>
    <cfRule type="containsText" dxfId="69" priority="19" operator="containsText" text="Medium">
      <formula>NOT(ISERROR(SEARCH("Medium",P10)))</formula>
    </cfRule>
    <cfRule type="containsText" dxfId="68" priority="20" operator="containsText" text="Low">
      <formula>NOT(ISERROR(SEARCH("Low",P10)))</formula>
    </cfRule>
  </conditionalFormatting>
  <conditionalFormatting sqref="P12 P10">
    <cfRule type="containsText" dxfId="67" priority="13" operator="containsText" text="N/A">
      <formula>NOT(ISERROR(SEARCH("N/A",P10)))</formula>
    </cfRule>
    <cfRule type="containsText" dxfId="66" priority="14" operator="containsText" text="High">
      <formula>NOT(ISERROR(SEARCH("High",P10)))</formula>
    </cfRule>
    <cfRule type="containsText" dxfId="65" priority="15" operator="containsText" text="Medium">
      <formula>NOT(ISERROR(SEARCH("Medium",P10)))</formula>
    </cfRule>
    <cfRule type="containsText" dxfId="64" priority="16" operator="containsText" text="Low">
      <formula>NOT(ISERROR(SEARCH("Low",P10)))</formula>
    </cfRule>
  </conditionalFormatting>
  <conditionalFormatting sqref="K9:K10">
    <cfRule type="containsText" dxfId="63" priority="10" operator="containsText" text="H">
      <formula>NOT(ISERROR(SEARCH("H",K9)))</formula>
    </cfRule>
    <cfRule type="containsText" dxfId="62" priority="11" operator="containsText" text="M">
      <formula>NOT(ISERROR(SEARCH("M",K9)))</formula>
    </cfRule>
    <cfRule type="containsText" dxfId="61" priority="12" operator="containsText" text="L">
      <formula>NOT(ISERROR(SEARCH("L",K9)))</formula>
    </cfRule>
  </conditionalFormatting>
  <conditionalFormatting sqref="N9:N10">
    <cfRule type="containsText" dxfId="60" priority="7" operator="containsText" text="H">
      <formula>NOT(ISERROR(SEARCH("H",N9)))</formula>
    </cfRule>
    <cfRule type="containsText" dxfId="59" priority="8" operator="containsText" text="M">
      <formula>NOT(ISERROR(SEARCH("M",N9)))</formula>
    </cfRule>
    <cfRule type="containsText" dxfId="58" priority="9" operator="containsText" text="L">
      <formula>NOT(ISERROR(SEARCH("L",N9)))</formula>
    </cfRule>
  </conditionalFormatting>
  <conditionalFormatting sqref="N12">
    <cfRule type="containsText" dxfId="57" priority="4" operator="containsText" text="H">
      <formula>NOT(ISERROR(SEARCH("H",N12)))</formula>
    </cfRule>
    <cfRule type="containsText" dxfId="56" priority="5" operator="containsText" text="M">
      <formula>NOT(ISERROR(SEARCH("M",N12)))</formula>
    </cfRule>
    <cfRule type="containsText" dxfId="55" priority="6" operator="containsText" text="L">
      <formula>NOT(ISERROR(SEARCH("L",N12)))</formula>
    </cfRule>
  </conditionalFormatting>
  <conditionalFormatting sqref="K12">
    <cfRule type="containsText" dxfId="54" priority="1" operator="containsText" text="H">
      <formula>NOT(ISERROR(SEARCH("H",K12)))</formula>
    </cfRule>
    <cfRule type="containsText" dxfId="53" priority="2" operator="containsText" text="M">
      <formula>NOT(ISERROR(SEARCH("M",K12)))</formula>
    </cfRule>
    <cfRule type="containsText" dxfId="52" priority="3" operator="containsText" text="L">
      <formula>NOT(ISERROR(SEARCH("L",K12)))</formula>
    </cfRule>
  </conditionalFormatting>
  <dataValidations count="2">
    <dataValidation type="list" allowBlank="1" showInputMessage="1" showErrorMessage="1" sqref="H10 H12">
      <formula1>$AE$7:$AH$7</formula1>
    </dataValidation>
    <dataValidation type="list" allowBlank="1" showInputMessage="1" showErrorMessage="1" sqref="N10 N12 K9:K10 K12">
      <formula1>"L, M, H"</formula1>
    </dataValidation>
  </dataValidations>
  <pageMargins left="0.75" right="0.75" top="1" bottom="1" header="0.5" footer="0.5"/>
  <pageSetup paperSize="5" scale="35" pageOrder="overThenDown" orientation="landscape" r:id="rId2"/>
  <headerFooter alignWithMargins="0">
    <oddHeader>&amp;CTO1-D035_Risk Assessment Framework</oddHeader>
    <oddFooter>&amp;L&amp;A
05/24/2011 &amp;C&amp;P of &amp;N&amp;R&amp;G</oddFooter>
  </headerFooter>
  <colBreaks count="1" manualBreakCount="1">
    <brk id="22" min="5" max="24" man="1"/>
  </colBreaks>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P15"/>
  <sheetViews>
    <sheetView showGridLines="0" zoomScale="85" zoomScaleNormal="85" workbookViewId="0">
      <selection activeCell="B12" sqref="B12:F12"/>
    </sheetView>
  </sheetViews>
  <sheetFormatPr defaultColWidth="9.140625" defaultRowHeight="12.85" x14ac:dyDescent="0.2"/>
  <cols>
    <col min="1" max="1" width="2.7109375" style="62" customWidth="1"/>
    <col min="2" max="5" width="50.7109375" style="62" customWidth="1"/>
    <col min="6" max="6" width="54" style="62" customWidth="1"/>
    <col min="7" max="7" width="26.85546875" style="62" customWidth="1"/>
    <col min="8" max="8" width="15.7109375" style="62" customWidth="1"/>
    <col min="9" max="10" width="22.7109375" style="62" customWidth="1"/>
    <col min="11" max="11" width="31.5703125" style="62" customWidth="1"/>
    <col min="12" max="13" width="22.7109375" style="62" customWidth="1"/>
    <col min="14" max="16" width="22.7109375" style="62" hidden="1" customWidth="1"/>
    <col min="17" max="19" width="22.7109375" style="62" customWidth="1"/>
    <col min="20" max="20" width="34.140625" style="62" customWidth="1"/>
    <col min="21" max="21" width="22.7109375" style="62" customWidth="1"/>
    <col min="22" max="16384" width="9.140625" style="62"/>
  </cols>
  <sheetData>
    <row r="2" spans="2:6" x14ac:dyDescent="0.2">
      <c r="B2" s="437" t="str">
        <f>Cover!B2</f>
        <v>FOR THE STATE OF SOUTH CAROLINA INTERNAL USE ONLY (VERSION 1.0)</v>
      </c>
      <c r="C2" s="437"/>
      <c r="D2" s="437"/>
      <c r="E2" s="437"/>
      <c r="F2" s="437"/>
    </row>
    <row r="4" spans="2:6" ht="45.1" customHeight="1" x14ac:dyDescent="0.2">
      <c r="B4" s="444" t="str">
        <f>'Info Security Domains'!B4:D4</f>
        <v>State of South Carolina
Information Security Enterprise Risk Assessment Framework: Self-Assessment Tool</v>
      </c>
      <c r="C4" s="444"/>
      <c r="D4" s="444"/>
      <c r="E4" s="444"/>
      <c r="F4" s="444"/>
    </row>
    <row r="6" spans="2:6" ht="15.7" x14ac:dyDescent="0.25">
      <c r="B6" s="445" t="s">
        <v>945</v>
      </c>
      <c r="C6" s="445"/>
      <c r="D6" s="445"/>
      <c r="E6" s="445"/>
      <c r="F6" s="445"/>
    </row>
    <row r="7" spans="2:6" ht="13.55" thickBot="1" x14ac:dyDescent="0.25"/>
    <row r="8" spans="2:6" ht="19.45" customHeight="1" thickBot="1" x14ac:dyDescent="0.35">
      <c r="B8" s="446" t="s">
        <v>946</v>
      </c>
      <c r="C8" s="447"/>
      <c r="D8" s="447"/>
      <c r="E8" s="447"/>
      <c r="F8" s="448"/>
    </row>
    <row r="10" spans="2:6" ht="13.55" thickBot="1" x14ac:dyDescent="0.25">
      <c r="B10" s="63"/>
      <c r="C10" s="64"/>
      <c r="D10" s="64"/>
      <c r="E10" s="64"/>
      <c r="F10" s="64"/>
    </row>
    <row r="11" spans="2:6" ht="15" customHeight="1" thickBot="1" x14ac:dyDescent="0.25">
      <c r="B11" s="438" t="s">
        <v>945</v>
      </c>
      <c r="C11" s="439"/>
      <c r="D11" s="439"/>
      <c r="E11" s="439"/>
      <c r="F11" s="440"/>
    </row>
    <row r="12" spans="2:6" ht="240.1" customHeight="1" thickBot="1" x14ac:dyDescent="0.25">
      <c r="B12" s="441" t="s">
        <v>952</v>
      </c>
      <c r="C12" s="442"/>
      <c r="D12" s="442"/>
      <c r="E12" s="442"/>
      <c r="F12" s="443"/>
    </row>
    <row r="13" spans="2:6" ht="13.55" thickBot="1" x14ac:dyDescent="0.25"/>
    <row r="14" spans="2:6" x14ac:dyDescent="0.2">
      <c r="B14" s="411" t="s">
        <v>959</v>
      </c>
      <c r="C14" s="412"/>
      <c r="D14" s="412"/>
      <c r="E14" s="412"/>
      <c r="F14" s="413"/>
    </row>
    <row r="15" spans="2:6" ht="13.55" thickBot="1" x14ac:dyDescent="0.25">
      <c r="B15" s="414"/>
      <c r="C15" s="415"/>
      <c r="D15" s="415"/>
      <c r="E15" s="415"/>
      <c r="F15" s="416"/>
    </row>
  </sheetData>
  <mergeCells count="7">
    <mergeCell ref="B2:F2"/>
    <mergeCell ref="B14:F15"/>
    <mergeCell ref="B11:F11"/>
    <mergeCell ref="B12:F12"/>
    <mergeCell ref="B4:F4"/>
    <mergeCell ref="B6:F6"/>
    <mergeCell ref="B8:F8"/>
  </mergeCells>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Document" dvAspect="DVASPECT_ICON" shapeId="4101" r:id="rId4">
          <objectPr defaultSize="0" autoPict="0" r:id="rId5">
            <anchor moveWithCells="1">
              <from>
                <xdr:col>3</xdr:col>
                <xdr:colOff>760491</xdr:colOff>
                <xdr:row>11</xdr:row>
                <xdr:rowOff>1041149</xdr:rowOff>
              </from>
              <to>
                <xdr:col>3</xdr:col>
                <xdr:colOff>3132499</xdr:colOff>
                <xdr:row>11</xdr:row>
                <xdr:rowOff>2815628</xdr:rowOff>
              </to>
            </anchor>
          </objectPr>
        </oleObject>
      </mc:Choice>
      <mc:Fallback>
        <oleObject progId="Document" dvAspect="DVASPECT_ICON" shapeId="4101"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2:AH127"/>
  <sheetViews>
    <sheetView showGridLines="0" topLeftCell="H2" zoomScale="70" zoomScaleNormal="70" zoomScaleSheetLayoutView="20" workbookViewId="0">
      <selection activeCell="H14" sqref="H14"/>
    </sheetView>
  </sheetViews>
  <sheetFormatPr defaultColWidth="9.140625" defaultRowHeight="14.3" x14ac:dyDescent="0.25"/>
  <cols>
    <col min="1" max="1" width="2.85546875" style="30" customWidth="1"/>
    <col min="2" max="2" width="15.7109375" style="30" customWidth="1"/>
    <col min="3" max="3" width="8.28515625" style="190" customWidth="1"/>
    <col min="4" max="6" width="60.7109375" style="30" customWidth="1"/>
    <col min="7" max="7" width="60.7109375" style="249" customWidth="1"/>
    <col min="8" max="8" width="20.7109375" style="30" customWidth="1"/>
    <col min="9" max="9" width="20.7109375" style="249" hidden="1" customWidth="1"/>
    <col min="10" max="10" width="60.7109375" style="249" customWidth="1"/>
    <col min="11" max="11" width="20.7109375" style="235" customWidth="1"/>
    <col min="12" max="12" width="20.7109375" style="235" hidden="1" customWidth="1"/>
    <col min="13" max="13" width="60.7109375" style="249" customWidth="1"/>
    <col min="14" max="14" width="20.7109375" style="235" customWidth="1"/>
    <col min="15" max="15" width="20.7109375" style="235" hidden="1" customWidth="1"/>
    <col min="16" max="16" width="25.7109375" style="30" customWidth="1"/>
    <col min="17" max="18" width="65.7109375" style="30" customWidth="1"/>
    <col min="19" max="21" width="15.7109375" style="30" hidden="1" customWidth="1"/>
    <col min="22" max="22" width="3" style="30" customWidth="1"/>
    <col min="23" max="23" width="32.7109375" style="30" customWidth="1"/>
    <col min="24" max="27" width="21.140625" style="30" customWidth="1"/>
    <col min="28" max="28" width="12.5703125" style="30" customWidth="1"/>
    <col min="29" max="29" width="22.42578125" style="30" customWidth="1"/>
    <col min="30" max="30" width="27.140625" style="30" customWidth="1"/>
    <col min="31" max="33" width="23.42578125" style="30" hidden="1" customWidth="1"/>
    <col min="34" max="34" width="91" style="30" hidden="1" customWidth="1"/>
    <col min="35" max="35" width="44.28515625" style="30" customWidth="1"/>
    <col min="36" max="16384" width="9.140625" style="30"/>
  </cols>
  <sheetData>
    <row r="2" spans="2:34" s="358" customFormat="1" x14ac:dyDescent="0.25">
      <c r="B2" s="562" t="str">
        <f>'Comm Strategy'!B2:G2</f>
        <v>FOR THE STATE OF SOUTH CAROLINA INTERNAL USE ONLY (VERSION 1.0)</v>
      </c>
      <c r="C2" s="562"/>
      <c r="D2" s="562"/>
      <c r="E2" s="562"/>
      <c r="F2" s="562"/>
      <c r="G2" s="562"/>
    </row>
    <row r="3" spans="2:34" s="358" customFormat="1" x14ac:dyDescent="0.25"/>
    <row r="4" spans="2:34" ht="45.1" customHeight="1" x14ac:dyDescent="0.25">
      <c r="B4" s="444" t="str">
        <f>Reference!B4</f>
        <v>State of South Carolina
Information Security Enterprise Risk Assessment Framework: Self-Assessment Tool</v>
      </c>
      <c r="C4" s="444"/>
      <c r="D4" s="444"/>
      <c r="E4" s="444"/>
      <c r="F4" s="444"/>
      <c r="G4" s="444"/>
      <c r="H4" s="444"/>
      <c r="I4" s="444"/>
      <c r="J4" s="444"/>
      <c r="K4" s="444"/>
      <c r="L4" s="444"/>
      <c r="M4" s="444"/>
      <c r="N4" s="444"/>
      <c r="O4" s="444"/>
      <c r="P4" s="444"/>
      <c r="Q4" s="444"/>
      <c r="R4" s="444"/>
      <c r="S4" s="444"/>
      <c r="T4" s="444"/>
      <c r="U4" s="444"/>
    </row>
    <row r="5" spans="2:34" x14ac:dyDescent="0.25">
      <c r="B5" s="2"/>
      <c r="C5" s="2"/>
      <c r="D5" s="2"/>
      <c r="E5" s="15"/>
      <c r="F5" s="2"/>
      <c r="G5" s="243"/>
      <c r="H5" s="2"/>
      <c r="I5" s="243"/>
      <c r="J5" s="243"/>
      <c r="K5" s="243"/>
      <c r="L5" s="243"/>
      <c r="M5" s="243"/>
      <c r="N5" s="243"/>
      <c r="O5" s="243"/>
      <c r="P5" s="15"/>
      <c r="Q5" s="2"/>
      <c r="R5" s="2"/>
    </row>
    <row r="6" spans="2:34" ht="15.7" x14ac:dyDescent="0.25">
      <c r="B6" s="510" t="s">
        <v>48</v>
      </c>
      <c r="C6" s="510"/>
      <c r="D6" s="510"/>
      <c r="E6" s="510"/>
      <c r="F6" s="510"/>
      <c r="G6" s="510"/>
      <c r="H6" s="510"/>
      <c r="I6" s="510"/>
      <c r="J6" s="510"/>
      <c r="K6" s="510"/>
      <c r="L6" s="510"/>
      <c r="M6" s="510"/>
      <c r="N6" s="510"/>
      <c r="O6" s="510"/>
      <c r="P6" s="510"/>
      <c r="Q6" s="510"/>
      <c r="R6" s="510"/>
      <c r="S6" s="510"/>
      <c r="T6" s="510"/>
      <c r="U6" s="510"/>
      <c r="AE6" s="30" t="s">
        <v>10</v>
      </c>
      <c r="AF6" s="30" t="s">
        <v>13</v>
      </c>
      <c r="AG6" s="30" t="s">
        <v>9</v>
      </c>
      <c r="AH6" s="30" t="s">
        <v>14</v>
      </c>
    </row>
    <row r="7" spans="2:34" x14ac:dyDescent="0.25">
      <c r="AE7" s="30" t="s">
        <v>0</v>
      </c>
      <c r="AF7" s="30" t="s">
        <v>2</v>
      </c>
      <c r="AG7" s="30" t="s">
        <v>1</v>
      </c>
      <c r="AH7" s="30" t="s">
        <v>14</v>
      </c>
    </row>
    <row r="8" spans="2:34" ht="38.5" x14ac:dyDescent="0.25">
      <c r="B8" s="120" t="s">
        <v>608</v>
      </c>
      <c r="C8" s="107" t="s">
        <v>22</v>
      </c>
      <c r="D8" s="107" t="s">
        <v>49</v>
      </c>
      <c r="E8" s="107" t="s">
        <v>705</v>
      </c>
      <c r="F8" s="339" t="s">
        <v>706</v>
      </c>
      <c r="G8" s="107" t="s">
        <v>652</v>
      </c>
      <c r="H8" s="107" t="s">
        <v>651</v>
      </c>
      <c r="I8" s="107" t="s">
        <v>655</v>
      </c>
      <c r="J8" s="107" t="s">
        <v>653</v>
      </c>
      <c r="K8" s="341" t="s">
        <v>644</v>
      </c>
      <c r="L8" s="107" t="s">
        <v>656</v>
      </c>
      <c r="M8" s="107" t="s">
        <v>654</v>
      </c>
      <c r="N8" s="341" t="s">
        <v>645</v>
      </c>
      <c r="O8" s="107" t="s">
        <v>657</v>
      </c>
      <c r="P8" s="107" t="s">
        <v>659</v>
      </c>
      <c r="Q8" s="107" t="s">
        <v>649</v>
      </c>
      <c r="R8" s="107" t="s">
        <v>658</v>
      </c>
      <c r="S8" s="106" t="s">
        <v>11</v>
      </c>
      <c r="T8" s="106" t="s">
        <v>12</v>
      </c>
      <c r="U8" s="106" t="s">
        <v>16</v>
      </c>
    </row>
    <row r="9" spans="2:34" ht="15" customHeight="1" x14ac:dyDescent="0.25">
      <c r="B9" s="119" t="s">
        <v>612</v>
      </c>
      <c r="C9" s="117"/>
      <c r="D9" s="117"/>
      <c r="E9" s="117"/>
      <c r="F9" s="340"/>
      <c r="G9" s="117"/>
      <c r="H9" s="117"/>
      <c r="I9" s="117"/>
      <c r="J9" s="117"/>
      <c r="K9" s="342"/>
      <c r="L9" s="117"/>
      <c r="M9" s="117"/>
      <c r="N9" s="342"/>
      <c r="O9" s="117"/>
      <c r="P9" s="117"/>
      <c r="Q9" s="117"/>
      <c r="R9" s="117"/>
      <c r="S9" s="122"/>
      <c r="T9" s="122"/>
      <c r="U9" s="122"/>
    </row>
    <row r="10" spans="2:34" s="165" customFormat="1" ht="192.5" x14ac:dyDescent="0.25">
      <c r="B10" s="251" t="s">
        <v>639</v>
      </c>
      <c r="C10" s="265">
        <v>15.01</v>
      </c>
      <c r="D10" s="289" t="s">
        <v>141</v>
      </c>
      <c r="E10" s="271" t="s">
        <v>1095</v>
      </c>
      <c r="F10" s="390"/>
      <c r="G10" s="313" t="s">
        <v>698</v>
      </c>
      <c r="H10" s="374"/>
      <c r="I10" s="284">
        <f>IF(H10="No",1,IF(H10="Partial",2,IF(H10="Yes",3,0)))</f>
        <v>0</v>
      </c>
      <c r="J10" s="284" t="s">
        <v>702</v>
      </c>
      <c r="K10" s="407"/>
      <c r="L10" s="284">
        <f>IF(K10="L",1,IF(K10="M",2,IF(K10="H",3,0)))</f>
        <v>0</v>
      </c>
      <c r="M10" s="284" t="s">
        <v>852</v>
      </c>
      <c r="N10" s="407"/>
      <c r="O10" s="261">
        <f>IF(N10="L",1,IF(N10="M",2,IF(N10="H",3,0)))</f>
        <v>0</v>
      </c>
      <c r="P10" s="262" t="str">
        <f>IF((L10*O10*I10)=0," ", IF((L10*O10*I10)&lt;=3,"Low",IF((L10*O10*I10)&gt;12,"High","Medium")))</f>
        <v xml:space="preserve"> </v>
      </c>
      <c r="Q10" s="380"/>
      <c r="R10" s="380"/>
      <c r="S10" s="259" t="str">
        <f>IF(H10="Yes",3,IF(H10="No",1, IF(H10="Partial", 2, "")))</f>
        <v/>
      </c>
      <c r="T10" s="259" t="str">
        <f>IF(P10="Low",1,IF(P10="High",3, IF(P10="Medium", 2, "")))</f>
        <v/>
      </c>
      <c r="U10" s="260">
        <f>IF(H10="N/A", 0, IF(H10="",0,1))</f>
        <v>0</v>
      </c>
    </row>
    <row r="11" spans="2:34" ht="15" customHeight="1" x14ac:dyDescent="0.25">
      <c r="B11" s="119" t="s">
        <v>619</v>
      </c>
      <c r="C11" s="117"/>
      <c r="D11" s="117"/>
      <c r="E11" s="117"/>
      <c r="F11" s="393"/>
      <c r="G11" s="314"/>
      <c r="H11" s="373"/>
      <c r="I11" s="314"/>
      <c r="J11" s="314"/>
      <c r="K11" s="373"/>
      <c r="L11" s="314"/>
      <c r="M11" s="314"/>
      <c r="N11" s="391"/>
      <c r="O11" s="117"/>
      <c r="P11" s="117"/>
      <c r="Q11" s="391"/>
      <c r="R11" s="391"/>
      <c r="S11" s="123"/>
      <c r="T11" s="123"/>
      <c r="U11" s="123"/>
    </row>
    <row r="12" spans="2:34" ht="179.65" x14ac:dyDescent="0.25">
      <c r="B12" s="217" t="s">
        <v>639</v>
      </c>
      <c r="C12" s="292">
        <v>15.02</v>
      </c>
      <c r="D12" s="289" t="s">
        <v>142</v>
      </c>
      <c r="E12" s="271" t="s">
        <v>1094</v>
      </c>
      <c r="F12" s="390"/>
      <c r="G12" s="313" t="s">
        <v>699</v>
      </c>
      <c r="H12" s="374"/>
      <c r="I12" s="284">
        <f>IF(H12="No",1,IF(H12="Partial",2,IF(H12="Yes",3,0)))</f>
        <v>0</v>
      </c>
      <c r="J12" s="284" t="s">
        <v>701</v>
      </c>
      <c r="K12" s="407"/>
      <c r="L12" s="284">
        <f>IF(K12="L",1,IF(K12="M",2,IF(K12="H",3,0)))</f>
        <v>0</v>
      </c>
      <c r="M12" s="284" t="s">
        <v>853</v>
      </c>
      <c r="N12" s="407"/>
      <c r="O12" s="261">
        <f>IF(N12="L",1,IF(N12="M",2,IF(N12="H",3,0)))</f>
        <v>0</v>
      </c>
      <c r="P12" s="262" t="str">
        <f>IF((L12*O12*I12)=0," ", IF((L12*O12*I12)&lt;=3,"Low",IF((L12*O12*I12)&gt;12,"High","Medium")))</f>
        <v xml:space="preserve"> </v>
      </c>
      <c r="Q12" s="380"/>
      <c r="R12" s="380"/>
      <c r="S12" s="259" t="str">
        <f>IF(H12="Yes",3,IF(H12="No",1, IF(H12="Partial", 2, "")))</f>
        <v/>
      </c>
      <c r="T12" s="259" t="str">
        <f>IF(P12="Low",1,IF(P12="High",3, IF(P12="Medium", 2, "")))</f>
        <v/>
      </c>
      <c r="U12" s="260">
        <f>IF(H12="N/A", 0, IF(H12="",0,1))</f>
        <v>0</v>
      </c>
    </row>
    <row r="13" spans="2:34" ht="15" customHeight="1" x14ac:dyDescent="0.25">
      <c r="B13" s="119" t="s">
        <v>569</v>
      </c>
      <c r="C13" s="117"/>
      <c r="D13" s="117"/>
      <c r="E13" s="117"/>
      <c r="F13" s="393"/>
      <c r="G13" s="312"/>
      <c r="H13" s="375"/>
      <c r="I13" s="312"/>
      <c r="J13" s="312"/>
      <c r="K13" s="375"/>
      <c r="L13" s="312"/>
      <c r="M13" s="312"/>
      <c r="N13" s="391"/>
      <c r="O13" s="117"/>
      <c r="P13" s="117"/>
      <c r="Q13" s="391"/>
      <c r="R13" s="391"/>
      <c r="S13" s="123"/>
      <c r="T13" s="123"/>
      <c r="U13" s="123"/>
    </row>
    <row r="14" spans="2:34" ht="192.5" x14ac:dyDescent="0.25">
      <c r="B14" s="217" t="s">
        <v>639</v>
      </c>
      <c r="C14" s="292">
        <v>15.03</v>
      </c>
      <c r="D14" s="268" t="s">
        <v>143</v>
      </c>
      <c r="E14" s="271" t="s">
        <v>854</v>
      </c>
      <c r="F14" s="390"/>
      <c r="G14" s="310" t="s">
        <v>703</v>
      </c>
      <c r="H14" s="374"/>
      <c r="I14" s="311">
        <f>IF(H14="No",1,IF(H14="Partial",2,IF(H14="Yes",3,0)))</f>
        <v>0</v>
      </c>
      <c r="J14" s="284" t="s">
        <v>704</v>
      </c>
      <c r="K14" s="407"/>
      <c r="L14" s="311">
        <f>IF(K14="L",1,IF(K14="M",2,IF(K14="H",3,0)))</f>
        <v>0</v>
      </c>
      <c r="M14" s="284" t="s">
        <v>855</v>
      </c>
      <c r="N14" s="407"/>
      <c r="O14" s="261">
        <f>IF(N14="L",1,IF(N14="M",2,IF(N14="H",3,0)))</f>
        <v>0</v>
      </c>
      <c r="P14" s="262" t="str">
        <f>IF((L14*O14*I14)=0," ", IF((L14*O14*I14)&lt;=3,"Low",IF((L14*O14*I14)&gt;12,"High","Medium")))</f>
        <v xml:space="preserve"> </v>
      </c>
      <c r="Q14" s="380"/>
      <c r="R14" s="380"/>
      <c r="S14" s="259" t="str">
        <f>IF(H14="Yes",3,IF(H14="No",1, IF(H14="Partial", 2, "")))</f>
        <v/>
      </c>
      <c r="T14" s="259" t="str">
        <f>IF(P14="Low",1,IF(P14="High",3, IF(P14="Medium", 2, "")))</f>
        <v/>
      </c>
      <c r="U14" s="260">
        <f>IF(H14="N/A", 0, IF(H14="",0,1))</f>
        <v>0</v>
      </c>
    </row>
    <row r="15" spans="2:34" ht="15" thickBot="1" x14ac:dyDescent="0.3">
      <c r="S15" s="78">
        <f>SUM(S9:S14)</f>
        <v>0</v>
      </c>
      <c r="T15" s="78">
        <f>SUM(T9:T14)</f>
        <v>0</v>
      </c>
      <c r="U15" s="78"/>
    </row>
    <row r="16" spans="2:34" ht="15" hidden="1" thickBot="1" x14ac:dyDescent="0.3">
      <c r="P16" s="39" t="s">
        <v>15</v>
      </c>
      <c r="Q16" s="39" t="s">
        <v>17</v>
      </c>
      <c r="R16" s="39" t="s">
        <v>3</v>
      </c>
    </row>
    <row r="17" spans="2:27" ht="15" hidden="1" thickBot="1" x14ac:dyDescent="0.3">
      <c r="P17" s="41">
        <f>SUM(U9:U14)</f>
        <v>0</v>
      </c>
      <c r="Q17" s="42" t="e">
        <f>IF(S15/P17&lt;1.5, "Low",IF(S15/P17&gt;2.41, "High", "Medium"))</f>
        <v>#DIV/0!</v>
      </c>
      <c r="R17" s="43" t="e">
        <f>IF(T15/P17&lt;1.5, "Low",IF(T15/P17&gt;2.41, "High", "Moderate"))</f>
        <v>#DIV/0!</v>
      </c>
    </row>
    <row r="18" spans="2:27" hidden="1" x14ac:dyDescent="0.25"/>
    <row r="19" spans="2:27" hidden="1" x14ac:dyDescent="0.25"/>
    <row r="20" spans="2:27" hidden="1" x14ac:dyDescent="0.25">
      <c r="P20" s="45" t="s">
        <v>19</v>
      </c>
      <c r="Q20" s="256">
        <f>COUNTIF(H9:H14, "No")</f>
        <v>0</v>
      </c>
      <c r="R20" s="256">
        <f>COUNTIF(P10:P14, "Low")</f>
        <v>0</v>
      </c>
    </row>
    <row r="21" spans="2:27" hidden="1" x14ac:dyDescent="0.25">
      <c r="P21" s="45" t="s">
        <v>20</v>
      </c>
      <c r="Q21" s="256">
        <f>COUNTIF(H9:H14, "Partial")</f>
        <v>0</v>
      </c>
      <c r="R21" s="256">
        <f>COUNTIF(P10:P14, "Moderate")</f>
        <v>0</v>
      </c>
    </row>
    <row r="22" spans="2:27" hidden="1" x14ac:dyDescent="0.25">
      <c r="P22" s="45" t="s">
        <v>18</v>
      </c>
      <c r="Q22" s="256">
        <f>COUNTIF(H9:H14, "Yes")</f>
        <v>0</v>
      </c>
      <c r="R22" s="256">
        <f>COUNTIF(P10:P14, "High")</f>
        <v>0</v>
      </c>
    </row>
    <row r="23" spans="2:27" x14ac:dyDescent="0.25">
      <c r="B23" s="577" t="s">
        <v>959</v>
      </c>
      <c r="C23" s="578"/>
      <c r="D23" s="578"/>
      <c r="E23" s="578"/>
      <c r="F23" s="579"/>
    </row>
    <row r="24" spans="2:27" ht="15" thickBot="1" x14ac:dyDescent="0.3">
      <c r="B24" s="580"/>
      <c r="C24" s="581"/>
      <c r="D24" s="581"/>
      <c r="E24" s="581"/>
      <c r="F24" s="582"/>
    </row>
    <row r="26" spans="2:27" x14ac:dyDescent="0.25">
      <c r="B26" s="49"/>
      <c r="F26" s="49"/>
      <c r="G26" s="250"/>
    </row>
    <row r="27" spans="2:27" x14ac:dyDescent="0.25">
      <c r="B27" s="49"/>
      <c r="F27" s="49"/>
      <c r="G27" s="250"/>
    </row>
    <row r="28" spans="2:27" ht="32.299999999999997" customHeight="1" x14ac:dyDescent="0.25">
      <c r="B28" s="49"/>
      <c r="F28" s="49"/>
      <c r="G28" s="250"/>
      <c r="Z28" s="82"/>
      <c r="AA28" s="82"/>
    </row>
    <row r="29" spans="2:27" x14ac:dyDescent="0.25">
      <c r="B29" s="49"/>
      <c r="F29" s="49"/>
      <c r="G29" s="250"/>
      <c r="Z29" s="83"/>
      <c r="AA29" s="83"/>
    </row>
    <row r="30" spans="2:27" x14ac:dyDescent="0.25">
      <c r="B30" s="49"/>
      <c r="F30" s="49"/>
      <c r="G30" s="250"/>
    </row>
    <row r="31" spans="2:27" x14ac:dyDescent="0.25">
      <c r="B31" s="49"/>
      <c r="E31" s="563"/>
      <c r="F31" s="565"/>
      <c r="G31" s="250"/>
      <c r="P31" s="563"/>
      <c r="Q31" s="563"/>
    </row>
    <row r="32" spans="2:27" x14ac:dyDescent="0.25">
      <c r="B32" s="49"/>
      <c r="E32" s="563"/>
      <c r="F32" s="565"/>
      <c r="G32" s="250"/>
      <c r="P32" s="563"/>
      <c r="Q32" s="563"/>
    </row>
    <row r="33" spans="2:17" x14ac:dyDescent="0.25">
      <c r="B33" s="49"/>
      <c r="F33" s="49"/>
      <c r="G33" s="250"/>
    </row>
    <row r="34" spans="2:17" x14ac:dyDescent="0.25">
      <c r="B34" s="49"/>
      <c r="F34" s="49"/>
      <c r="G34" s="250"/>
    </row>
    <row r="35" spans="2:17" x14ac:dyDescent="0.25">
      <c r="B35" s="49"/>
      <c r="F35" s="49"/>
      <c r="G35" s="250"/>
    </row>
    <row r="36" spans="2:17" x14ac:dyDescent="0.25">
      <c r="B36" s="49"/>
      <c r="F36" s="49"/>
      <c r="G36" s="250"/>
    </row>
    <row r="37" spans="2:17" x14ac:dyDescent="0.25">
      <c r="B37" s="49"/>
      <c r="F37" s="49"/>
      <c r="G37" s="250"/>
    </row>
    <row r="38" spans="2:17" x14ac:dyDescent="0.25">
      <c r="B38" s="49"/>
      <c r="F38" s="49"/>
      <c r="G38" s="250"/>
    </row>
    <row r="39" spans="2:17" x14ac:dyDescent="0.25">
      <c r="B39" s="49"/>
      <c r="F39" s="49"/>
      <c r="G39" s="250"/>
    </row>
    <row r="40" spans="2:17" x14ac:dyDescent="0.25">
      <c r="B40" s="49"/>
      <c r="F40" s="49"/>
      <c r="G40" s="250"/>
    </row>
    <row r="41" spans="2:17" x14ac:dyDescent="0.25">
      <c r="B41" s="49"/>
      <c r="E41" s="563"/>
      <c r="F41" s="565"/>
      <c r="G41" s="250"/>
      <c r="P41" s="563"/>
      <c r="Q41" s="563"/>
    </row>
    <row r="42" spans="2:17" x14ac:dyDescent="0.25">
      <c r="B42" s="49"/>
      <c r="E42" s="563"/>
      <c r="F42" s="565"/>
      <c r="G42" s="250"/>
      <c r="P42" s="563"/>
      <c r="Q42" s="563"/>
    </row>
    <row r="43" spans="2:17" x14ac:dyDescent="0.25">
      <c r="B43" s="49"/>
    </row>
    <row r="44" spans="2:17" x14ac:dyDescent="0.25">
      <c r="B44" s="49"/>
    </row>
    <row r="45" spans="2:17" x14ac:dyDescent="0.25">
      <c r="B45" s="49"/>
    </row>
    <row r="46" spans="2:17" x14ac:dyDescent="0.25">
      <c r="B46" s="49"/>
    </row>
    <row r="47" spans="2:17" x14ac:dyDescent="0.25">
      <c r="B47" s="49"/>
    </row>
    <row r="48" spans="2:17" x14ac:dyDescent="0.25">
      <c r="B48" s="49"/>
    </row>
    <row r="49" spans="2:17" x14ac:dyDescent="0.25">
      <c r="B49" s="49"/>
    </row>
    <row r="50" spans="2:17" x14ac:dyDescent="0.25">
      <c r="B50" s="49"/>
    </row>
    <row r="52" spans="2:17" x14ac:dyDescent="0.25">
      <c r="E52" s="563"/>
      <c r="F52" s="563"/>
      <c r="P52" s="563"/>
      <c r="Q52" s="563"/>
    </row>
    <row r="53" spans="2:17" x14ac:dyDescent="0.25">
      <c r="E53" s="563"/>
      <c r="F53" s="563"/>
      <c r="P53" s="563"/>
      <c r="Q53" s="563"/>
    </row>
    <row r="59" spans="2:17" x14ac:dyDescent="0.25">
      <c r="E59" s="563"/>
      <c r="F59" s="563"/>
      <c r="P59" s="563"/>
      <c r="Q59" s="563"/>
    </row>
    <row r="60" spans="2:17" x14ac:dyDescent="0.25">
      <c r="E60" s="563"/>
      <c r="F60" s="563"/>
      <c r="P60" s="563"/>
      <c r="Q60" s="563"/>
    </row>
    <row r="62" spans="2:17" x14ac:dyDescent="0.25">
      <c r="E62" s="563"/>
      <c r="F62" s="563"/>
      <c r="P62" s="563"/>
      <c r="Q62" s="563"/>
    </row>
    <row r="63" spans="2:17" x14ac:dyDescent="0.25">
      <c r="E63" s="563"/>
      <c r="F63" s="563"/>
      <c r="P63" s="563"/>
      <c r="Q63" s="563"/>
    </row>
    <row r="64" spans="2:17" x14ac:dyDescent="0.25">
      <c r="E64" s="563"/>
      <c r="F64" s="563"/>
      <c r="P64" s="563"/>
      <c r="Q64" s="563"/>
    </row>
    <row r="65" spans="5:17" x14ac:dyDescent="0.25">
      <c r="E65" s="563"/>
      <c r="F65" s="563"/>
      <c r="P65" s="563"/>
      <c r="Q65" s="563"/>
    </row>
    <row r="66" spans="5:17" x14ac:dyDescent="0.25">
      <c r="E66" s="563"/>
      <c r="F66" s="563"/>
      <c r="P66" s="563"/>
      <c r="Q66" s="563"/>
    </row>
    <row r="73" spans="5:17" x14ac:dyDescent="0.25">
      <c r="E73" s="563"/>
      <c r="F73" s="563"/>
      <c r="P73" s="563"/>
      <c r="Q73" s="563"/>
    </row>
    <row r="74" spans="5:17" x14ac:dyDescent="0.25">
      <c r="E74" s="563"/>
      <c r="F74" s="563"/>
      <c r="P74" s="563"/>
      <c r="Q74" s="563"/>
    </row>
    <row r="75" spans="5:17" x14ac:dyDescent="0.25">
      <c r="E75" s="563"/>
      <c r="F75" s="563"/>
      <c r="P75" s="563"/>
      <c r="Q75" s="563"/>
    </row>
    <row r="76" spans="5:17" x14ac:dyDescent="0.25">
      <c r="E76" s="563"/>
      <c r="F76" s="563"/>
      <c r="P76" s="563"/>
      <c r="Q76" s="563"/>
    </row>
    <row r="80" spans="5:17" x14ac:dyDescent="0.25">
      <c r="E80" s="563"/>
      <c r="F80" s="563"/>
      <c r="P80" s="563"/>
      <c r="Q80" s="563"/>
    </row>
    <row r="81" spans="5:17" x14ac:dyDescent="0.25">
      <c r="E81" s="563"/>
      <c r="F81" s="563"/>
      <c r="P81" s="563"/>
      <c r="Q81" s="563"/>
    </row>
    <row r="86" spans="5:17" x14ac:dyDescent="0.25">
      <c r="E86" s="563"/>
      <c r="F86" s="563"/>
      <c r="P86" s="563"/>
      <c r="Q86" s="563"/>
    </row>
    <row r="87" spans="5:17" x14ac:dyDescent="0.25">
      <c r="E87" s="563"/>
      <c r="F87" s="563"/>
      <c r="P87" s="563"/>
      <c r="Q87" s="563"/>
    </row>
    <row r="97" spans="5:17" x14ac:dyDescent="0.25">
      <c r="E97" s="563"/>
      <c r="F97" s="563"/>
      <c r="P97" s="563"/>
      <c r="Q97" s="563"/>
    </row>
    <row r="98" spans="5:17" x14ac:dyDescent="0.25">
      <c r="E98" s="563"/>
      <c r="F98" s="563"/>
      <c r="P98" s="563"/>
      <c r="Q98" s="563"/>
    </row>
    <row r="99" spans="5:17" x14ac:dyDescent="0.25">
      <c r="E99" s="563"/>
      <c r="F99" s="563"/>
      <c r="P99" s="563"/>
      <c r="Q99" s="563"/>
    </row>
    <row r="100" spans="5:17" x14ac:dyDescent="0.25">
      <c r="E100" s="563"/>
      <c r="F100" s="563"/>
      <c r="P100" s="563"/>
      <c r="Q100" s="563"/>
    </row>
    <row r="103" spans="5:17" x14ac:dyDescent="0.25">
      <c r="E103" s="563"/>
      <c r="F103" s="563"/>
      <c r="P103" s="563"/>
      <c r="Q103" s="563"/>
    </row>
    <row r="104" spans="5:17" x14ac:dyDescent="0.25">
      <c r="E104" s="563"/>
      <c r="F104" s="563"/>
      <c r="P104" s="563"/>
      <c r="Q104" s="563"/>
    </row>
    <row r="110" spans="5:17" x14ac:dyDescent="0.25">
      <c r="E110" s="563"/>
      <c r="F110" s="563"/>
      <c r="P110" s="563"/>
      <c r="Q110" s="563"/>
    </row>
    <row r="111" spans="5:17" x14ac:dyDescent="0.25">
      <c r="E111" s="563"/>
      <c r="F111" s="563"/>
      <c r="P111" s="563"/>
      <c r="Q111" s="563"/>
    </row>
    <row r="115" spans="5:17" x14ac:dyDescent="0.25">
      <c r="E115" s="563"/>
      <c r="F115" s="563"/>
      <c r="P115" s="563"/>
      <c r="Q115" s="563"/>
    </row>
    <row r="116" spans="5:17" x14ac:dyDescent="0.25">
      <c r="E116" s="563"/>
      <c r="F116" s="563"/>
      <c r="P116" s="563"/>
      <c r="Q116" s="563"/>
    </row>
    <row r="122" spans="5:17" x14ac:dyDescent="0.25">
      <c r="E122" s="563"/>
      <c r="F122" s="563"/>
      <c r="P122" s="563"/>
      <c r="Q122" s="563"/>
    </row>
    <row r="123" spans="5:17" x14ac:dyDescent="0.25">
      <c r="E123" s="563"/>
      <c r="F123" s="563"/>
      <c r="P123" s="563"/>
      <c r="Q123" s="563"/>
    </row>
    <row r="126" spans="5:17" x14ac:dyDescent="0.25">
      <c r="E126" s="563"/>
      <c r="F126" s="563"/>
      <c r="P126" s="563"/>
      <c r="Q126" s="563"/>
    </row>
    <row r="127" spans="5:17" x14ac:dyDescent="0.25">
      <c r="E127" s="563"/>
      <c r="F127" s="563"/>
      <c r="P127" s="563"/>
      <c r="Q127" s="563"/>
    </row>
  </sheetData>
  <sheetProtection password="A41C" sheet="1" objects="1" scenarios="1"/>
  <customSheetViews>
    <customSheetView guid="{4D29B127-89DB-4203-8E0C-63913F980539}" scale="75" showPageBreaks="1" showGridLines="0" printArea="1" hiddenRows="1" hiddenColumns="1" topLeftCell="A5">
      <selection activeCell="A3" sqref="A3"/>
      <colBreaks count="1" manualBreakCount="1">
        <brk id="12" max="9" man="1"/>
      </colBreaks>
      <pageMargins left="0.75" right="0.75" top="1" bottom="1" header="0.5" footer="0.5"/>
      <pageSetup paperSize="5" scale="35" pageOrder="overThenDown" orientation="landscape" r:id="rId1"/>
      <headerFooter alignWithMargins="0">
        <oddHeader>&amp;CTO1-D035_Risk Assessment Framework</oddHeader>
        <oddFooter>&amp;L&amp;A
05/24/2011 &amp;C&amp;P of &amp;N&amp;R&amp;G</oddFooter>
      </headerFooter>
    </customSheetView>
  </customSheetViews>
  <mergeCells count="72">
    <mergeCell ref="Q59:Q60"/>
    <mergeCell ref="Q41:Q42"/>
    <mergeCell ref="Q31:Q32"/>
    <mergeCell ref="P59:P60"/>
    <mergeCell ref="P41:P42"/>
    <mergeCell ref="B4:U4"/>
    <mergeCell ref="B6:U6"/>
    <mergeCell ref="P52:P53"/>
    <mergeCell ref="Q52:Q53"/>
    <mergeCell ref="P31:P32"/>
    <mergeCell ref="E41:E42"/>
    <mergeCell ref="E52:E53"/>
    <mergeCell ref="F52:F53"/>
    <mergeCell ref="F41:F42"/>
    <mergeCell ref="E31:E32"/>
    <mergeCell ref="F31:F32"/>
    <mergeCell ref="E73:E74"/>
    <mergeCell ref="F73:F74"/>
    <mergeCell ref="E64:E66"/>
    <mergeCell ref="F64:F66"/>
    <mergeCell ref="F59:F60"/>
    <mergeCell ref="E59:E60"/>
    <mergeCell ref="F62:F63"/>
    <mergeCell ref="E62:E63"/>
    <mergeCell ref="E122:E123"/>
    <mergeCell ref="E99:E100"/>
    <mergeCell ref="F99:F100"/>
    <mergeCell ref="E97:E98"/>
    <mergeCell ref="F97:F98"/>
    <mergeCell ref="Q103:Q104"/>
    <mergeCell ref="Q97:Q98"/>
    <mergeCell ref="Q99:Q100"/>
    <mergeCell ref="E103:E104"/>
    <mergeCell ref="F110:F111"/>
    <mergeCell ref="P110:P111"/>
    <mergeCell ref="P103:P104"/>
    <mergeCell ref="P99:P100"/>
    <mergeCell ref="P97:P98"/>
    <mergeCell ref="E110:E111"/>
    <mergeCell ref="F103:F104"/>
    <mergeCell ref="Q126:Q127"/>
    <mergeCell ref="Q115:Q116"/>
    <mergeCell ref="Q122:Q123"/>
    <mergeCell ref="Q62:Q63"/>
    <mergeCell ref="P80:P81"/>
    <mergeCell ref="P86:P87"/>
    <mergeCell ref="P75:P76"/>
    <mergeCell ref="Q80:Q81"/>
    <mergeCell ref="Q86:Q87"/>
    <mergeCell ref="Q75:Q76"/>
    <mergeCell ref="P73:P74"/>
    <mergeCell ref="P64:P66"/>
    <mergeCell ref="P62:P63"/>
    <mergeCell ref="Q64:Q66"/>
    <mergeCell ref="Q73:Q74"/>
    <mergeCell ref="Q110:Q111"/>
    <mergeCell ref="B2:G2"/>
    <mergeCell ref="B23:F24"/>
    <mergeCell ref="P126:P127"/>
    <mergeCell ref="P122:P123"/>
    <mergeCell ref="P115:P116"/>
    <mergeCell ref="E86:E87"/>
    <mergeCell ref="F86:F87"/>
    <mergeCell ref="E75:E76"/>
    <mergeCell ref="E80:E81"/>
    <mergeCell ref="F80:F81"/>
    <mergeCell ref="F75:F76"/>
    <mergeCell ref="E126:E127"/>
    <mergeCell ref="F126:F127"/>
    <mergeCell ref="E115:E116"/>
    <mergeCell ref="F115:F116"/>
    <mergeCell ref="F122:F123"/>
  </mergeCells>
  <conditionalFormatting sqref="Z29:AA29">
    <cfRule type="containsText" dxfId="51" priority="191" stopIfTrue="1" operator="containsText" text="Moderate">
      <formula>NOT(ISERROR(SEARCH("Moderate",Z29)))</formula>
    </cfRule>
    <cfRule type="containsErrors" dxfId="50" priority="198">
      <formula>ISERROR(Z29)</formula>
    </cfRule>
    <cfRule type="containsText" dxfId="49" priority="199" operator="containsText" text="Low">
      <formula>NOT(ISERROR(SEARCH("Low",Z29)))</formula>
    </cfRule>
    <cfRule type="containsText" dxfId="48" priority="200" operator="containsText" text="Medium">
      <formula>NOT(ISERROR(SEARCH("Medium",Z29)))</formula>
    </cfRule>
    <cfRule type="containsText" dxfId="47" priority="201" operator="containsText" text="High">
      <formula>NOT(ISERROR(SEARCH("High",Z29)))</formula>
    </cfRule>
  </conditionalFormatting>
  <conditionalFormatting sqref="Z29:AA29">
    <cfRule type="colorScale" priority="197">
      <colorScale>
        <cfvo type="num" val="1"/>
        <cfvo type="percent" val="50"/>
        <cfvo type="num" val="3"/>
        <color rgb="FF00B050"/>
        <color rgb="FFFFFF00"/>
        <color rgb="FFFF0000"/>
      </colorScale>
    </cfRule>
  </conditionalFormatting>
  <conditionalFormatting sqref="Z29:AA29">
    <cfRule type="colorScale" priority="196">
      <colorScale>
        <cfvo type="num" val="1"/>
        <cfvo type="percent" val="50"/>
        <cfvo type="num" val="3"/>
        <color rgb="FF00B050"/>
        <color rgb="FFFFFF00"/>
        <color rgb="FFFF0000"/>
      </colorScale>
    </cfRule>
  </conditionalFormatting>
  <conditionalFormatting sqref="Z29:AA29">
    <cfRule type="colorScale" priority="195">
      <colorScale>
        <cfvo type="num" val="1"/>
        <cfvo type="percent" val="50"/>
        <cfvo type="num" val="3"/>
        <color rgb="FF00B050"/>
        <color rgb="FFFFFF00"/>
        <color rgb="FFFF0000"/>
      </colorScale>
    </cfRule>
  </conditionalFormatting>
  <conditionalFormatting sqref="Z29:AA29">
    <cfRule type="colorScale" priority="194">
      <colorScale>
        <cfvo type="num" val="0"/>
        <cfvo type="percent" val="50"/>
        <cfvo type="num" val="3"/>
        <color rgb="FF00B050"/>
        <color rgb="FFFFFF00"/>
        <color rgb="FFFF0000"/>
      </colorScale>
    </cfRule>
  </conditionalFormatting>
  <conditionalFormatting sqref="Z29:AA29">
    <cfRule type="colorScale" priority="193">
      <colorScale>
        <cfvo type="num" val="1"/>
        <cfvo type="percent" val="50"/>
        <cfvo type="num" val="3"/>
        <color rgb="FF00B050"/>
        <color rgb="FFFFFF00"/>
        <color rgb="FFFF0000"/>
      </colorScale>
    </cfRule>
  </conditionalFormatting>
  <conditionalFormatting sqref="Z29:AA29">
    <cfRule type="colorScale" priority="192">
      <colorScale>
        <cfvo type="num" val="0"/>
        <cfvo type="percent" val="50"/>
        <cfvo type="num" val="3"/>
        <color rgb="FF00B050"/>
        <color rgb="FFFFFF00"/>
        <color rgb="FFFF0000"/>
      </colorScale>
    </cfRule>
  </conditionalFormatting>
  <conditionalFormatting sqref="Q17">
    <cfRule type="containsErrors" dxfId="46" priority="150">
      <formula>ISERROR(Q17)</formula>
    </cfRule>
    <cfRule type="containsText" dxfId="45" priority="151" operator="containsText" text="Low">
      <formula>NOT(ISERROR(SEARCH("Low",Q17)))</formula>
    </cfRule>
    <cfRule type="containsText" dxfId="44" priority="152" operator="containsText" text="Medium">
      <formula>NOT(ISERROR(SEARCH("Medium",Q17)))</formula>
    </cfRule>
    <cfRule type="containsText" dxfId="43" priority="153" operator="containsText" text="High">
      <formula>NOT(ISERROR(SEARCH("High",Q17)))</formula>
    </cfRule>
  </conditionalFormatting>
  <conditionalFormatting sqref="Q17">
    <cfRule type="colorScale" priority="149">
      <colorScale>
        <cfvo type="num" val="1"/>
        <cfvo type="percent" val="50"/>
        <cfvo type="num" val="3"/>
        <color rgb="FF00B050"/>
        <color rgb="FFFFFF00"/>
        <color rgb="FFFF0000"/>
      </colorScale>
    </cfRule>
  </conditionalFormatting>
  <conditionalFormatting sqref="Q17">
    <cfRule type="colorScale" priority="148">
      <colorScale>
        <cfvo type="num" val="1"/>
        <cfvo type="percent" val="50"/>
        <cfvo type="num" val="3"/>
        <color rgb="FF00B050"/>
        <color rgb="FFFFFF00"/>
        <color rgb="FFFF0000"/>
      </colorScale>
    </cfRule>
  </conditionalFormatting>
  <conditionalFormatting sqref="Q17">
    <cfRule type="colorScale" priority="147">
      <colorScale>
        <cfvo type="num" val="1"/>
        <cfvo type="percent" val="50"/>
        <cfvo type="num" val="3"/>
        <color rgb="FF00B050"/>
        <color rgb="FFFFFF00"/>
        <color rgb="FFFF0000"/>
      </colorScale>
    </cfRule>
  </conditionalFormatting>
  <conditionalFormatting sqref="Q17">
    <cfRule type="colorScale" priority="146">
      <colorScale>
        <cfvo type="num" val="1"/>
        <cfvo type="percent" val="50"/>
        <cfvo type="num" val="3"/>
        <color rgb="FF00B050"/>
        <color rgb="FFFFFF00"/>
        <color rgb="FFFF0000"/>
      </colorScale>
    </cfRule>
  </conditionalFormatting>
  <conditionalFormatting sqref="R17">
    <cfRule type="containsText" dxfId="42" priority="135" stopIfTrue="1" operator="containsText" text="Moderate">
      <formula>NOT(ISERROR(SEARCH("Moderate",R17)))</formula>
    </cfRule>
    <cfRule type="containsErrors" dxfId="41" priority="142">
      <formula>ISERROR(R17)</formula>
    </cfRule>
    <cfRule type="containsText" dxfId="40" priority="143" operator="containsText" text="Low">
      <formula>NOT(ISERROR(SEARCH("Low",R17)))</formula>
    </cfRule>
    <cfRule type="containsText" dxfId="39" priority="144" operator="containsText" text="Medium">
      <formula>NOT(ISERROR(SEARCH("Medium",R17)))</formula>
    </cfRule>
    <cfRule type="containsText" dxfId="38" priority="145" operator="containsText" text="High">
      <formula>NOT(ISERROR(SEARCH("High",R17)))</formula>
    </cfRule>
  </conditionalFormatting>
  <conditionalFormatting sqref="R17">
    <cfRule type="colorScale" priority="141">
      <colorScale>
        <cfvo type="num" val="1"/>
        <cfvo type="percent" val="50"/>
        <cfvo type="num" val="3"/>
        <color rgb="FF00B050"/>
        <color rgb="FFFFFF00"/>
        <color rgb="FFFF0000"/>
      </colorScale>
    </cfRule>
  </conditionalFormatting>
  <conditionalFormatting sqref="R17">
    <cfRule type="colorScale" priority="140">
      <colorScale>
        <cfvo type="num" val="1"/>
        <cfvo type="percent" val="50"/>
        <cfvo type="num" val="3"/>
        <color rgb="FF00B050"/>
        <color rgb="FFFFFF00"/>
        <color rgb="FFFF0000"/>
      </colorScale>
    </cfRule>
  </conditionalFormatting>
  <conditionalFormatting sqref="R17">
    <cfRule type="colorScale" priority="139">
      <colorScale>
        <cfvo type="num" val="1"/>
        <cfvo type="percent" val="50"/>
        <cfvo type="num" val="3"/>
        <color rgb="FF00B050"/>
        <color rgb="FFFFFF00"/>
        <color rgb="FFFF0000"/>
      </colorScale>
    </cfRule>
  </conditionalFormatting>
  <conditionalFormatting sqref="R17">
    <cfRule type="colorScale" priority="138">
      <colorScale>
        <cfvo type="num" val="0"/>
        <cfvo type="percent" val="50"/>
        <cfvo type="num" val="3"/>
        <color rgb="FF00B050"/>
        <color rgb="FFFFFF00"/>
        <color rgb="FFFF0000"/>
      </colorScale>
    </cfRule>
  </conditionalFormatting>
  <conditionalFormatting sqref="R17">
    <cfRule type="colorScale" priority="137">
      <colorScale>
        <cfvo type="num" val="1"/>
        <cfvo type="percent" val="50"/>
        <cfvo type="num" val="3"/>
        <color rgb="FF00B050"/>
        <color rgb="FFFFFF00"/>
        <color rgb="FFFF0000"/>
      </colorScale>
    </cfRule>
  </conditionalFormatting>
  <conditionalFormatting sqref="R17">
    <cfRule type="colorScale" priority="136">
      <colorScale>
        <cfvo type="num" val="0"/>
        <cfvo type="percent" val="50"/>
        <cfvo type="num" val="3"/>
        <color rgb="FF00B050"/>
        <color rgb="FFFFFF00"/>
        <color rgb="FFFF0000"/>
      </colorScale>
    </cfRule>
  </conditionalFormatting>
  <conditionalFormatting sqref="H10">
    <cfRule type="containsText" dxfId="37" priority="67" operator="containsText" text="N/A">
      <formula>NOT(ISERROR(SEARCH("N/A",H10)))</formula>
    </cfRule>
    <cfRule type="containsText" dxfId="36" priority="68" operator="containsText" text="No">
      <formula>NOT(ISERROR(SEARCH("No",H10)))</formula>
    </cfRule>
    <cfRule type="containsText" dxfId="35" priority="69" operator="containsText" text="Partial">
      <formula>NOT(ISERROR(SEARCH("Partial",H10)))</formula>
    </cfRule>
    <cfRule type="containsText" dxfId="34" priority="70" operator="containsText" text="Yes">
      <formula>NOT(ISERROR(SEARCH("Yes",H10)))</formula>
    </cfRule>
  </conditionalFormatting>
  <conditionalFormatting sqref="H12">
    <cfRule type="containsText" dxfId="33" priority="51" operator="containsText" text="N/A">
      <formula>NOT(ISERROR(SEARCH("N/A",H12)))</formula>
    </cfRule>
    <cfRule type="containsText" dxfId="32" priority="52" operator="containsText" text="No">
      <formula>NOT(ISERROR(SEARCH("No",H12)))</formula>
    </cfRule>
    <cfRule type="containsText" dxfId="31" priority="53" operator="containsText" text="Partial">
      <formula>NOT(ISERROR(SEARCH("Partial",H12)))</formula>
    </cfRule>
    <cfRule type="containsText" dxfId="30" priority="54" operator="containsText" text="Yes">
      <formula>NOT(ISERROR(SEARCH("Yes",H12)))</formula>
    </cfRule>
  </conditionalFormatting>
  <conditionalFormatting sqref="H14">
    <cfRule type="containsText" dxfId="29" priority="43" operator="containsText" text="N/A">
      <formula>NOT(ISERROR(SEARCH("N/A",H14)))</formula>
    </cfRule>
    <cfRule type="containsText" dxfId="28" priority="44" operator="containsText" text="No">
      <formula>NOT(ISERROR(SEARCH("No",H14)))</formula>
    </cfRule>
    <cfRule type="containsText" dxfId="27" priority="45" operator="containsText" text="Partial">
      <formula>NOT(ISERROR(SEARCH("Partial",H14)))</formula>
    </cfRule>
    <cfRule type="containsText" dxfId="26" priority="46" operator="containsText" text="Yes">
      <formula>NOT(ISERROR(SEARCH("Yes",H14)))</formula>
    </cfRule>
  </conditionalFormatting>
  <conditionalFormatting sqref="P10 P12 P14">
    <cfRule type="containsText" dxfId="25" priority="23" operator="containsText" text="N/A">
      <formula>NOT(ISERROR(SEARCH("N/A",P10)))</formula>
    </cfRule>
    <cfRule type="containsText" dxfId="24" priority="24" operator="containsText" text="High">
      <formula>NOT(ISERROR(SEARCH("High",P10)))</formula>
    </cfRule>
    <cfRule type="containsText" dxfId="23" priority="25" operator="containsText" text="Medium">
      <formula>NOT(ISERROR(SEARCH("Medium",P10)))</formula>
    </cfRule>
    <cfRule type="containsText" dxfId="22" priority="26" operator="containsText" text="Low">
      <formula>NOT(ISERROR(SEARCH("Low",P10)))</formula>
    </cfRule>
  </conditionalFormatting>
  <conditionalFormatting sqref="P10 P12 P14">
    <cfRule type="containsText" dxfId="21" priority="19" operator="containsText" text="N/A">
      <formula>NOT(ISERROR(SEARCH("N/A",P10)))</formula>
    </cfRule>
    <cfRule type="containsText" dxfId="20" priority="20" operator="containsText" text="High">
      <formula>NOT(ISERROR(SEARCH("High",P10)))</formula>
    </cfRule>
    <cfRule type="containsText" dxfId="19" priority="21" operator="containsText" text="Medium">
      <formula>NOT(ISERROR(SEARCH("Medium",P10)))</formula>
    </cfRule>
    <cfRule type="containsText" dxfId="18" priority="22" operator="containsText" text="Low">
      <formula>NOT(ISERROR(SEARCH("Low",P10)))</formula>
    </cfRule>
  </conditionalFormatting>
  <conditionalFormatting sqref="K9:K10">
    <cfRule type="containsText" dxfId="17" priority="16" operator="containsText" text="H">
      <formula>NOT(ISERROR(SEARCH("H",K9)))</formula>
    </cfRule>
    <cfRule type="containsText" dxfId="16" priority="17" operator="containsText" text="M">
      <formula>NOT(ISERROR(SEARCH("M",K9)))</formula>
    </cfRule>
    <cfRule type="containsText" dxfId="15" priority="18" operator="containsText" text="L">
      <formula>NOT(ISERROR(SEARCH("L",K9)))</formula>
    </cfRule>
  </conditionalFormatting>
  <conditionalFormatting sqref="N9:N10">
    <cfRule type="containsText" dxfId="14" priority="13" operator="containsText" text="H">
      <formula>NOT(ISERROR(SEARCH("H",N9)))</formula>
    </cfRule>
    <cfRule type="containsText" dxfId="13" priority="14" operator="containsText" text="M">
      <formula>NOT(ISERROR(SEARCH("M",N9)))</formula>
    </cfRule>
    <cfRule type="containsText" dxfId="12" priority="15" operator="containsText" text="L">
      <formula>NOT(ISERROR(SEARCH("L",N9)))</formula>
    </cfRule>
  </conditionalFormatting>
  <conditionalFormatting sqref="K12">
    <cfRule type="containsText" dxfId="11" priority="10" operator="containsText" text="H">
      <formula>NOT(ISERROR(SEARCH("H",K12)))</formula>
    </cfRule>
    <cfRule type="containsText" dxfId="10" priority="11" operator="containsText" text="M">
      <formula>NOT(ISERROR(SEARCH("M",K12)))</formula>
    </cfRule>
    <cfRule type="containsText" dxfId="9" priority="12" operator="containsText" text="L">
      <formula>NOT(ISERROR(SEARCH("L",K12)))</formula>
    </cfRule>
  </conditionalFormatting>
  <conditionalFormatting sqref="K14">
    <cfRule type="containsText" dxfId="8" priority="7" operator="containsText" text="H">
      <formula>NOT(ISERROR(SEARCH("H",K14)))</formula>
    </cfRule>
    <cfRule type="containsText" dxfId="7" priority="8" operator="containsText" text="M">
      <formula>NOT(ISERROR(SEARCH("M",K14)))</formula>
    </cfRule>
    <cfRule type="containsText" dxfId="6" priority="9" operator="containsText" text="L">
      <formula>NOT(ISERROR(SEARCH("L",K14)))</formula>
    </cfRule>
  </conditionalFormatting>
  <conditionalFormatting sqref="N12">
    <cfRule type="containsText" dxfId="5" priority="4" operator="containsText" text="H">
      <formula>NOT(ISERROR(SEARCH("H",N12)))</formula>
    </cfRule>
    <cfRule type="containsText" dxfId="4" priority="5" operator="containsText" text="M">
      <formula>NOT(ISERROR(SEARCH("M",N12)))</formula>
    </cfRule>
    <cfRule type="containsText" dxfId="3" priority="6" operator="containsText" text="L">
      <formula>NOT(ISERROR(SEARCH("L",N12)))</formula>
    </cfRule>
  </conditionalFormatting>
  <conditionalFormatting sqref="N14">
    <cfRule type="containsText" dxfId="2" priority="1" operator="containsText" text="H">
      <formula>NOT(ISERROR(SEARCH("H",N14)))</formula>
    </cfRule>
    <cfRule type="containsText" dxfId="1" priority="2" operator="containsText" text="M">
      <formula>NOT(ISERROR(SEARCH("M",N14)))</formula>
    </cfRule>
    <cfRule type="containsText" dxfId="0" priority="3" operator="containsText" text="L">
      <formula>NOT(ISERROR(SEARCH("L",N14)))</formula>
    </cfRule>
  </conditionalFormatting>
  <dataValidations count="2">
    <dataValidation type="list" allowBlank="1" showInputMessage="1" showErrorMessage="1" sqref="H12 H10 H14">
      <formula1>$AE$7:$AH$7</formula1>
    </dataValidation>
    <dataValidation type="list" allowBlank="1" showInputMessage="1" showErrorMessage="1" sqref="N12 N10 K9:K10 K14 K12 N14">
      <formula1>"L, M, H"</formula1>
    </dataValidation>
  </dataValidations>
  <pageMargins left="0.75" right="0.75" top="1" bottom="1" header="0.5" footer="0.5"/>
  <pageSetup paperSize="5" scale="35" pageOrder="overThenDown" orientation="landscape" r:id="rId2"/>
  <headerFooter alignWithMargins="0">
    <oddHeader>&amp;CTO1-D035_Risk Assessment Framework</oddHeader>
    <oddFooter>&amp;L&amp;A
05/24/2011 &amp;C&amp;P of &amp;N&amp;R&amp;G</oddFooter>
  </headerFooter>
  <colBreaks count="1" manualBreakCount="1">
    <brk id="22" min="5" max="14" man="1"/>
  </colBreaks>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67"/>
  <sheetViews>
    <sheetView showGridLines="0" zoomScale="70" zoomScaleNormal="70" workbookViewId="0">
      <selection activeCell="B15" sqref="B15:E18"/>
    </sheetView>
  </sheetViews>
  <sheetFormatPr defaultColWidth="9.140625" defaultRowHeight="12.85" x14ac:dyDescent="0.2"/>
  <cols>
    <col min="1" max="1" width="2.7109375" style="62" customWidth="1"/>
    <col min="2" max="5" width="50.7109375" style="62" customWidth="1"/>
    <col min="6" max="6" width="54" style="62" customWidth="1"/>
    <col min="7" max="7" width="26.140625" style="62" customWidth="1"/>
    <col min="8" max="8" width="22.42578125" style="62" customWidth="1"/>
    <col min="9" max="9" width="15.7109375" style="62" customWidth="1"/>
    <col min="10" max="10" width="26.85546875" style="62" customWidth="1"/>
    <col min="11" max="11" width="15.7109375" style="62" customWidth="1"/>
    <col min="12" max="13" width="22.7109375" style="62" customWidth="1"/>
    <col min="14" max="14" width="31.5703125" style="62" customWidth="1"/>
    <col min="15" max="16" width="22.7109375" style="62" customWidth="1"/>
    <col min="17" max="19" width="22.7109375" style="62" hidden="1" customWidth="1"/>
    <col min="20" max="22" width="22.7109375" style="62" customWidth="1"/>
    <col min="23" max="23" width="34.140625" style="62" customWidth="1"/>
    <col min="24" max="24" width="22.7109375" style="62" customWidth="1"/>
    <col min="25" max="16384" width="9.140625" style="62"/>
  </cols>
  <sheetData>
    <row r="2" spans="2:9" x14ac:dyDescent="0.2">
      <c r="B2" s="437" t="str">
        <f>'IT Compliance'!B2:G2</f>
        <v>FOR THE STATE OF SOUTH CAROLINA INTERNAL USE ONLY (VERSION 1.0)</v>
      </c>
      <c r="C2" s="437"/>
      <c r="D2" s="437"/>
      <c r="E2" s="437"/>
      <c r="F2" s="437"/>
    </row>
    <row r="4" spans="2:9" ht="45.1" customHeight="1" x14ac:dyDescent="0.2">
      <c r="B4" s="444" t="str">
        <f>'Info Security Domains'!B4:D4</f>
        <v>State of South Carolina
Information Security Enterprise Risk Assessment Framework: Self-Assessment Tool</v>
      </c>
      <c r="C4" s="444"/>
      <c r="D4" s="444"/>
      <c r="E4" s="444"/>
      <c r="F4" s="444"/>
    </row>
    <row r="6" spans="2:9" ht="15.7" x14ac:dyDescent="0.25">
      <c r="B6" s="445" t="s">
        <v>557</v>
      </c>
      <c r="C6" s="445"/>
      <c r="D6" s="445"/>
      <c r="E6" s="445"/>
      <c r="F6" s="445"/>
      <c r="G6" s="93"/>
      <c r="H6" s="93"/>
      <c r="I6" s="93"/>
    </row>
    <row r="7" spans="2:9" ht="13.55" thickBot="1" x14ac:dyDescent="0.25"/>
    <row r="8" spans="2:9" ht="19.25" thickBot="1" x14ac:dyDescent="0.35">
      <c r="B8" s="446" t="s">
        <v>544</v>
      </c>
      <c r="C8" s="447"/>
      <c r="D8" s="447"/>
      <c r="E8" s="447"/>
      <c r="F8" s="447"/>
      <c r="G8" s="447"/>
      <c r="H8" s="447"/>
      <c r="I8" s="448"/>
    </row>
    <row r="9" spans="2:9" ht="13.55" thickBot="1" x14ac:dyDescent="0.25"/>
    <row r="10" spans="2:9" ht="13.55" thickBot="1" x14ac:dyDescent="0.25">
      <c r="B10" s="621" t="s">
        <v>516</v>
      </c>
      <c r="C10" s="622"/>
      <c r="D10" s="621" t="s">
        <v>517</v>
      </c>
      <c r="E10" s="622"/>
    </row>
    <row r="11" spans="2:9" x14ac:dyDescent="0.2">
      <c r="B11" s="65">
        <v>7</v>
      </c>
      <c r="C11" s="66">
        <v>9</v>
      </c>
      <c r="D11" s="629" t="s">
        <v>9</v>
      </c>
      <c r="E11" s="630"/>
    </row>
    <row r="12" spans="2:9" x14ac:dyDescent="0.2">
      <c r="B12" s="67">
        <v>4</v>
      </c>
      <c r="C12" s="68">
        <v>6</v>
      </c>
      <c r="D12" s="631" t="s">
        <v>518</v>
      </c>
      <c r="E12" s="632"/>
    </row>
    <row r="13" spans="2:9" ht="13.55" thickBot="1" x14ac:dyDescent="0.25">
      <c r="B13" s="69">
        <v>1</v>
      </c>
      <c r="C13" s="70">
        <v>3</v>
      </c>
      <c r="D13" s="633" t="s">
        <v>10</v>
      </c>
      <c r="E13" s="634"/>
    </row>
    <row r="15" spans="2:9" ht="100.55" customHeight="1" x14ac:dyDescent="0.2">
      <c r="B15" s="627"/>
      <c r="C15" s="627"/>
      <c r="D15" s="627"/>
      <c r="E15" s="627"/>
      <c r="G15" s="79"/>
      <c r="H15" s="79"/>
      <c r="I15" s="79"/>
    </row>
    <row r="16" spans="2:9" ht="100.55" customHeight="1" x14ac:dyDescent="0.2">
      <c r="B16" s="627"/>
      <c r="C16" s="627"/>
      <c r="D16" s="627"/>
      <c r="E16" s="627"/>
      <c r="G16" s="79"/>
      <c r="H16" s="79"/>
      <c r="I16" s="79"/>
    </row>
    <row r="17" spans="2:9" ht="100.55" customHeight="1" x14ac:dyDescent="0.2">
      <c r="B17" s="627"/>
      <c r="C17" s="627"/>
      <c r="D17" s="627"/>
      <c r="E17" s="627"/>
      <c r="G17" s="79"/>
      <c r="H17" s="79"/>
      <c r="I17" s="79"/>
    </row>
    <row r="18" spans="2:9" ht="100.55" customHeight="1" x14ac:dyDescent="0.2">
      <c r="B18" s="627"/>
      <c r="C18" s="627"/>
      <c r="D18" s="627"/>
      <c r="E18" s="627"/>
    </row>
    <row r="19" spans="2:9" ht="22.85" x14ac:dyDescent="0.35">
      <c r="B19" s="628" t="s">
        <v>543</v>
      </c>
      <c r="C19" s="628"/>
      <c r="D19" s="628"/>
      <c r="E19" s="628"/>
    </row>
    <row r="20" spans="2:9" x14ac:dyDescent="0.2">
      <c r="B20" s="71"/>
      <c r="C20" s="71"/>
      <c r="D20" s="71"/>
      <c r="E20" s="71"/>
    </row>
    <row r="21" spans="2:9" ht="13.55" thickBot="1" x14ac:dyDescent="0.25">
      <c r="B21" s="63" t="s">
        <v>525</v>
      </c>
      <c r="C21" s="64"/>
      <c r="D21" s="64"/>
      <c r="E21" s="64"/>
      <c r="F21" s="64"/>
      <c r="G21" s="64"/>
      <c r="H21" s="64"/>
    </row>
    <row r="22" spans="2:9" ht="15" customHeight="1" x14ac:dyDescent="0.25">
      <c r="B22" s="607" t="s">
        <v>54</v>
      </c>
      <c r="C22" s="608"/>
      <c r="D22" s="609"/>
      <c r="E22" s="609" t="s">
        <v>520</v>
      </c>
      <c r="F22" s="610"/>
      <c r="G22" s="610"/>
      <c r="H22" s="611"/>
      <c r="I22" s="85" t="s">
        <v>539</v>
      </c>
    </row>
    <row r="23" spans="2:9" ht="12.85" customHeight="1" x14ac:dyDescent="0.2">
      <c r="B23" s="612" t="s">
        <v>54</v>
      </c>
      <c r="C23" s="613"/>
      <c r="D23" s="613"/>
      <c r="E23" s="614" t="s">
        <v>526</v>
      </c>
      <c r="F23" s="615"/>
      <c r="G23" s="615"/>
      <c r="H23" s="616"/>
      <c r="I23" s="125"/>
    </row>
    <row r="24" spans="2:9" ht="33" customHeight="1" x14ac:dyDescent="0.2">
      <c r="B24" s="605" t="s">
        <v>527</v>
      </c>
      <c r="C24" s="606"/>
      <c r="D24" s="606"/>
      <c r="E24" s="614" t="s">
        <v>1096</v>
      </c>
      <c r="F24" s="615"/>
      <c r="G24" s="615"/>
      <c r="H24" s="616"/>
      <c r="I24" s="300">
        <v>3</v>
      </c>
    </row>
    <row r="25" spans="2:9" ht="32.299999999999997" customHeight="1" x14ac:dyDescent="0.2">
      <c r="B25" s="605" t="s">
        <v>528</v>
      </c>
      <c r="C25" s="606"/>
      <c r="D25" s="606"/>
      <c r="E25" s="614" t="s">
        <v>1097</v>
      </c>
      <c r="F25" s="615"/>
      <c r="G25" s="615"/>
      <c r="H25" s="616"/>
      <c r="I25" s="300">
        <v>2</v>
      </c>
    </row>
    <row r="26" spans="2:9" ht="35.299999999999997" customHeight="1" thickBot="1" x14ac:dyDescent="0.25">
      <c r="B26" s="619" t="s">
        <v>529</v>
      </c>
      <c r="C26" s="620"/>
      <c r="D26" s="620"/>
      <c r="E26" s="623" t="s">
        <v>1098</v>
      </c>
      <c r="F26" s="624"/>
      <c r="G26" s="624"/>
      <c r="H26" s="625"/>
      <c r="I26" s="301">
        <v>1</v>
      </c>
    </row>
    <row r="27" spans="2:9" ht="13.55" thickBot="1" x14ac:dyDescent="0.25">
      <c r="B27" s="63"/>
      <c r="C27" s="63"/>
      <c r="D27" s="63"/>
      <c r="E27" s="63"/>
      <c r="F27" s="63"/>
      <c r="G27" s="63"/>
      <c r="H27" s="63"/>
    </row>
    <row r="28" spans="2:9" ht="15" customHeight="1" x14ac:dyDescent="0.25">
      <c r="B28" s="607" t="s">
        <v>53</v>
      </c>
      <c r="C28" s="608"/>
      <c r="D28" s="609"/>
      <c r="E28" s="609" t="s">
        <v>520</v>
      </c>
      <c r="F28" s="610"/>
      <c r="G28" s="610"/>
      <c r="H28" s="611"/>
      <c r="I28" s="126" t="s">
        <v>539</v>
      </c>
    </row>
    <row r="29" spans="2:9" ht="12.85" customHeight="1" x14ac:dyDescent="0.2">
      <c r="B29" s="612" t="s">
        <v>53</v>
      </c>
      <c r="C29" s="613"/>
      <c r="D29" s="613"/>
      <c r="E29" s="598" t="s">
        <v>530</v>
      </c>
      <c r="F29" s="598"/>
      <c r="G29" s="598"/>
      <c r="H29" s="598"/>
      <c r="I29" s="125"/>
    </row>
    <row r="30" spans="2:9" ht="35.299999999999997" customHeight="1" x14ac:dyDescent="0.2">
      <c r="B30" s="605" t="s">
        <v>531</v>
      </c>
      <c r="C30" s="606"/>
      <c r="D30" s="606"/>
      <c r="E30" s="598" t="s">
        <v>542</v>
      </c>
      <c r="F30" s="598"/>
      <c r="G30" s="598"/>
      <c r="H30" s="598"/>
      <c r="I30" s="300">
        <v>3</v>
      </c>
    </row>
    <row r="31" spans="2:9" ht="36.75" customHeight="1" x14ac:dyDescent="0.2">
      <c r="B31" s="605" t="s">
        <v>532</v>
      </c>
      <c r="C31" s="606"/>
      <c r="D31" s="606"/>
      <c r="E31" s="598" t="s">
        <v>547</v>
      </c>
      <c r="F31" s="598"/>
      <c r="G31" s="598"/>
      <c r="H31" s="598"/>
      <c r="I31" s="300">
        <v>2</v>
      </c>
    </row>
    <row r="32" spans="2:9" ht="36" customHeight="1" thickBot="1" x14ac:dyDescent="0.25">
      <c r="B32" s="619" t="s">
        <v>533</v>
      </c>
      <c r="C32" s="620"/>
      <c r="D32" s="620"/>
      <c r="E32" s="601" t="s">
        <v>546</v>
      </c>
      <c r="F32" s="601"/>
      <c r="G32" s="601"/>
      <c r="H32" s="601"/>
      <c r="I32" s="301">
        <v>1</v>
      </c>
    </row>
    <row r="33" spans="2:9" ht="13.55" thickBot="1" x14ac:dyDescent="0.25"/>
    <row r="34" spans="2:9" ht="19.25" thickBot="1" x14ac:dyDescent="0.35">
      <c r="B34" s="446" t="s">
        <v>545</v>
      </c>
      <c r="C34" s="447"/>
      <c r="D34" s="447"/>
      <c r="E34" s="447"/>
      <c r="F34" s="447"/>
      <c r="G34" s="447"/>
      <c r="H34" s="447"/>
      <c r="I34" s="448"/>
    </row>
    <row r="35" spans="2:9" ht="13.55" thickBot="1" x14ac:dyDescent="0.25"/>
    <row r="36" spans="2:9" ht="13.55" x14ac:dyDescent="0.2">
      <c r="B36" s="72" t="s">
        <v>481</v>
      </c>
      <c r="C36" s="617" t="s">
        <v>482</v>
      </c>
      <c r="D36" s="617"/>
      <c r="E36" s="617"/>
      <c r="F36" s="618"/>
    </row>
    <row r="37" spans="2:9" x14ac:dyDescent="0.2">
      <c r="B37" s="73" t="s">
        <v>31</v>
      </c>
      <c r="C37" s="603" t="s">
        <v>1099</v>
      </c>
      <c r="D37" s="603"/>
      <c r="E37" s="603"/>
      <c r="F37" s="604"/>
    </row>
    <row r="38" spans="2:9" x14ac:dyDescent="0.2">
      <c r="B38" s="73" t="s">
        <v>483</v>
      </c>
      <c r="C38" s="603" t="s">
        <v>484</v>
      </c>
      <c r="D38" s="603"/>
      <c r="E38" s="603"/>
      <c r="F38" s="604"/>
    </row>
    <row r="39" spans="2:9" x14ac:dyDescent="0.2">
      <c r="B39" s="73" t="s">
        <v>485</v>
      </c>
      <c r="C39" s="603" t="s">
        <v>486</v>
      </c>
      <c r="D39" s="603"/>
      <c r="E39" s="603"/>
      <c r="F39" s="604"/>
    </row>
    <row r="40" spans="2:9" x14ac:dyDescent="0.2">
      <c r="B40" s="73" t="s">
        <v>487</v>
      </c>
      <c r="C40" s="603" t="s">
        <v>488</v>
      </c>
      <c r="D40" s="603"/>
      <c r="E40" s="603"/>
      <c r="F40" s="604"/>
    </row>
    <row r="41" spans="2:9" x14ac:dyDescent="0.2">
      <c r="B41" s="73" t="s">
        <v>489</v>
      </c>
      <c r="C41" s="603" t="s">
        <v>490</v>
      </c>
      <c r="D41" s="603"/>
      <c r="E41" s="603"/>
      <c r="F41" s="604"/>
    </row>
    <row r="42" spans="2:9" x14ac:dyDescent="0.2">
      <c r="B42" s="73" t="s">
        <v>491</v>
      </c>
      <c r="C42" s="603" t="s">
        <v>492</v>
      </c>
      <c r="D42" s="603"/>
      <c r="E42" s="603"/>
      <c r="F42" s="604"/>
    </row>
    <row r="43" spans="2:9" x14ac:dyDescent="0.2">
      <c r="B43" s="73" t="s">
        <v>493</v>
      </c>
      <c r="C43" s="603" t="s">
        <v>1100</v>
      </c>
      <c r="D43" s="603"/>
      <c r="E43" s="603"/>
      <c r="F43" s="604"/>
    </row>
    <row r="44" spans="2:9" x14ac:dyDescent="0.2">
      <c r="B44" s="73" t="s">
        <v>494</v>
      </c>
      <c r="C44" s="603" t="s">
        <v>495</v>
      </c>
      <c r="D44" s="603"/>
      <c r="E44" s="603"/>
      <c r="F44" s="604"/>
    </row>
    <row r="45" spans="2:9" x14ac:dyDescent="0.2">
      <c r="B45" s="73" t="s">
        <v>496</v>
      </c>
      <c r="C45" s="603" t="s">
        <v>497</v>
      </c>
      <c r="D45" s="603"/>
      <c r="E45" s="603"/>
      <c r="F45" s="604"/>
    </row>
    <row r="46" spans="2:9" x14ac:dyDescent="0.2">
      <c r="B46" s="73" t="s">
        <v>498</v>
      </c>
      <c r="C46" s="603" t="s">
        <v>499</v>
      </c>
      <c r="D46" s="603"/>
      <c r="E46" s="603"/>
      <c r="F46" s="604"/>
    </row>
    <row r="47" spans="2:9" x14ac:dyDescent="0.2">
      <c r="B47" s="73" t="s">
        <v>537</v>
      </c>
      <c r="C47" s="603" t="s">
        <v>500</v>
      </c>
      <c r="D47" s="603"/>
      <c r="E47" s="603"/>
      <c r="F47" s="604"/>
    </row>
    <row r="48" spans="2:9" x14ac:dyDescent="0.2">
      <c r="B48" s="73" t="s">
        <v>538</v>
      </c>
      <c r="C48" s="603" t="s">
        <v>501</v>
      </c>
      <c r="D48" s="603"/>
      <c r="E48" s="603"/>
      <c r="F48" s="604"/>
    </row>
    <row r="49" spans="2:9" x14ac:dyDescent="0.2">
      <c r="B49" s="73" t="s">
        <v>25</v>
      </c>
      <c r="C49" s="603" t="s">
        <v>502</v>
      </c>
      <c r="D49" s="603"/>
      <c r="E49" s="603"/>
      <c r="F49" s="604"/>
    </row>
    <row r="50" spans="2:9" x14ac:dyDescent="0.2">
      <c r="B50" s="73" t="s">
        <v>503</v>
      </c>
      <c r="C50" s="603" t="s">
        <v>1101</v>
      </c>
      <c r="D50" s="603"/>
      <c r="E50" s="603"/>
      <c r="F50" s="604"/>
    </row>
    <row r="51" spans="2:9" x14ac:dyDescent="0.2">
      <c r="B51" s="73" t="s">
        <v>504</v>
      </c>
      <c r="C51" s="603" t="s">
        <v>505</v>
      </c>
      <c r="D51" s="603"/>
      <c r="E51" s="603"/>
      <c r="F51" s="604"/>
    </row>
    <row r="52" spans="2:9" x14ac:dyDescent="0.2">
      <c r="B52" s="73" t="s">
        <v>506</v>
      </c>
      <c r="C52" s="603" t="s">
        <v>507</v>
      </c>
      <c r="D52" s="603"/>
      <c r="E52" s="603"/>
      <c r="F52" s="604"/>
    </row>
    <row r="53" spans="2:9" x14ac:dyDescent="0.2">
      <c r="B53" s="73" t="s">
        <v>508</v>
      </c>
      <c r="C53" s="603" t="s">
        <v>509</v>
      </c>
      <c r="D53" s="603"/>
      <c r="E53" s="603"/>
      <c r="F53" s="604"/>
    </row>
    <row r="54" spans="2:9" x14ac:dyDescent="0.2">
      <c r="B54" s="73" t="s">
        <v>510</v>
      </c>
      <c r="C54" s="603" t="s">
        <v>511</v>
      </c>
      <c r="D54" s="603"/>
      <c r="E54" s="603"/>
      <c r="F54" s="604"/>
    </row>
    <row r="55" spans="2:9" x14ac:dyDescent="0.2">
      <c r="B55" s="73" t="s">
        <v>512</v>
      </c>
      <c r="C55" s="603" t="s">
        <v>513</v>
      </c>
      <c r="D55" s="603"/>
      <c r="E55" s="603"/>
      <c r="F55" s="604"/>
    </row>
    <row r="56" spans="2:9" ht="13.55" thickBot="1" x14ac:dyDescent="0.25">
      <c r="B56" s="74" t="s">
        <v>514</v>
      </c>
      <c r="C56" s="601" t="s">
        <v>515</v>
      </c>
      <c r="D56" s="601"/>
      <c r="E56" s="601"/>
      <c r="F56" s="602"/>
    </row>
    <row r="57" spans="2:9" ht="13.55" thickBot="1" x14ac:dyDescent="0.25"/>
    <row r="58" spans="2:9" ht="15" customHeight="1" x14ac:dyDescent="0.25">
      <c r="B58" s="635" t="s">
        <v>519</v>
      </c>
      <c r="C58" s="610"/>
      <c r="D58" s="611"/>
      <c r="E58" s="609" t="s">
        <v>520</v>
      </c>
      <c r="F58" s="610"/>
      <c r="G58" s="610"/>
      <c r="H58" s="610"/>
      <c r="I58" s="636"/>
    </row>
    <row r="59" spans="2:9" ht="12.85" customHeight="1" x14ac:dyDescent="0.2">
      <c r="B59" s="600" t="s">
        <v>23</v>
      </c>
      <c r="C59" s="598"/>
      <c r="D59" s="598"/>
      <c r="E59" s="598" t="s">
        <v>1102</v>
      </c>
      <c r="F59" s="598"/>
      <c r="G59" s="598"/>
      <c r="H59" s="598"/>
      <c r="I59" s="599"/>
    </row>
    <row r="60" spans="2:9" ht="12.85" customHeight="1" x14ac:dyDescent="0.2">
      <c r="B60" s="600" t="s">
        <v>24</v>
      </c>
      <c r="C60" s="598"/>
      <c r="D60" s="598"/>
      <c r="E60" s="598" t="s">
        <v>521</v>
      </c>
      <c r="F60" s="598"/>
      <c r="G60" s="598"/>
      <c r="H60" s="598"/>
      <c r="I60" s="599"/>
    </row>
    <row r="61" spans="2:9" ht="12.85" customHeight="1" x14ac:dyDescent="0.2">
      <c r="B61" s="600" t="s">
        <v>25</v>
      </c>
      <c r="C61" s="598"/>
      <c r="D61" s="598"/>
      <c r="E61" s="598" t="s">
        <v>522</v>
      </c>
      <c r="F61" s="598"/>
      <c r="G61" s="598"/>
      <c r="H61" s="598"/>
      <c r="I61" s="599"/>
    </row>
    <row r="62" spans="2:9" ht="12.85" customHeight="1" x14ac:dyDescent="0.2">
      <c r="B62" s="600" t="s">
        <v>26</v>
      </c>
      <c r="C62" s="598"/>
      <c r="D62" s="598"/>
      <c r="E62" s="598" t="s">
        <v>1103</v>
      </c>
      <c r="F62" s="598"/>
      <c r="G62" s="598"/>
      <c r="H62" s="598"/>
      <c r="I62" s="599"/>
    </row>
    <row r="63" spans="2:9" ht="12.85" customHeight="1" x14ac:dyDescent="0.2">
      <c r="B63" s="600" t="s">
        <v>523</v>
      </c>
      <c r="C63" s="598"/>
      <c r="D63" s="598"/>
      <c r="E63" s="598" t="s">
        <v>1104</v>
      </c>
      <c r="F63" s="598"/>
      <c r="G63" s="598"/>
      <c r="H63" s="598"/>
      <c r="I63" s="599"/>
    </row>
    <row r="64" spans="2:9" ht="13.55" customHeight="1" thickBot="1" x14ac:dyDescent="0.25">
      <c r="B64" s="626" t="s">
        <v>28</v>
      </c>
      <c r="C64" s="601"/>
      <c r="D64" s="601"/>
      <c r="E64" s="601" t="s">
        <v>524</v>
      </c>
      <c r="F64" s="601"/>
      <c r="G64" s="601"/>
      <c r="H64" s="601"/>
      <c r="I64" s="602"/>
    </row>
    <row r="65" spans="2:9" ht="13.55" thickBot="1" x14ac:dyDescent="0.25"/>
    <row r="66" spans="2:9" x14ac:dyDescent="0.2">
      <c r="B66" s="592" t="s">
        <v>959</v>
      </c>
      <c r="C66" s="593"/>
      <c r="D66" s="593"/>
      <c r="E66" s="593"/>
      <c r="F66" s="593"/>
      <c r="G66" s="593"/>
      <c r="H66" s="593"/>
      <c r="I66" s="594"/>
    </row>
    <row r="67" spans="2:9" ht="13.55" thickBot="1" x14ac:dyDescent="0.25">
      <c r="B67" s="595"/>
      <c r="C67" s="596"/>
      <c r="D67" s="596"/>
      <c r="E67" s="596"/>
      <c r="F67" s="596"/>
      <c r="G67" s="596"/>
      <c r="H67" s="596"/>
      <c r="I67" s="597"/>
    </row>
  </sheetData>
  <sheetProtection password="A41C" sheet="1" objects="1" scenarios="1"/>
  <mergeCells count="68">
    <mergeCell ref="B4:F4"/>
    <mergeCell ref="B6:F6"/>
    <mergeCell ref="B64:D64"/>
    <mergeCell ref="E64:I64"/>
    <mergeCell ref="B62:D62"/>
    <mergeCell ref="B8:I8"/>
    <mergeCell ref="B15:E18"/>
    <mergeCell ref="B19:E19"/>
    <mergeCell ref="D10:E10"/>
    <mergeCell ref="D11:E11"/>
    <mergeCell ref="D12:E12"/>
    <mergeCell ref="D13:E13"/>
    <mergeCell ref="B61:D61"/>
    <mergeCell ref="E61:I61"/>
    <mergeCell ref="B58:D58"/>
    <mergeCell ref="E58:I58"/>
    <mergeCell ref="B59:D59"/>
    <mergeCell ref="E59:I59"/>
    <mergeCell ref="B10:C10"/>
    <mergeCell ref="C50:F50"/>
    <mergeCell ref="C51:F51"/>
    <mergeCell ref="C38:F38"/>
    <mergeCell ref="C39:F39"/>
    <mergeCell ref="C40:F40"/>
    <mergeCell ref="B29:D29"/>
    <mergeCell ref="E29:H29"/>
    <mergeCell ref="B25:D25"/>
    <mergeCell ref="B26:D26"/>
    <mergeCell ref="E26:H26"/>
    <mergeCell ref="B28:D28"/>
    <mergeCell ref="E28:H28"/>
    <mergeCell ref="E25:H25"/>
    <mergeCell ref="C54:F54"/>
    <mergeCell ref="C36:F36"/>
    <mergeCell ref="C37:F37"/>
    <mergeCell ref="B32:D32"/>
    <mergeCell ref="C55:F55"/>
    <mergeCell ref="C53:F53"/>
    <mergeCell ref="C47:F47"/>
    <mergeCell ref="C42:F42"/>
    <mergeCell ref="C52:F52"/>
    <mergeCell ref="B22:D22"/>
    <mergeCell ref="E22:H22"/>
    <mergeCell ref="B23:D23"/>
    <mergeCell ref="E23:H23"/>
    <mergeCell ref="B24:D24"/>
    <mergeCell ref="E24:H24"/>
    <mergeCell ref="B30:D30"/>
    <mergeCell ref="E30:H30"/>
    <mergeCell ref="B31:D31"/>
    <mergeCell ref="E31:H31"/>
    <mergeCell ref="C41:F41"/>
    <mergeCell ref="B2:F2"/>
    <mergeCell ref="B66:I67"/>
    <mergeCell ref="E62:I62"/>
    <mergeCell ref="B63:D63"/>
    <mergeCell ref="E63:I63"/>
    <mergeCell ref="C56:F56"/>
    <mergeCell ref="E32:H32"/>
    <mergeCell ref="C48:F48"/>
    <mergeCell ref="C49:F49"/>
    <mergeCell ref="B34:I34"/>
    <mergeCell ref="C43:F43"/>
    <mergeCell ref="C45:F45"/>
    <mergeCell ref="C46:F46"/>
    <mergeCell ref="C44:F44"/>
    <mergeCell ref="B60:D60"/>
    <mergeCell ref="E60:I60"/>
  </mergeCells>
  <pageMargins left="0.75" right="0.75" top="1" bottom="1" header="0.5" footer="0.5"/>
  <pageSetup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46"/>
  <sheetViews>
    <sheetView showGridLines="0" zoomScale="85" zoomScaleNormal="85" workbookViewId="0">
      <selection activeCell="D9" sqref="D9"/>
    </sheetView>
  </sheetViews>
  <sheetFormatPr defaultColWidth="9.140625" defaultRowHeight="12.85" x14ac:dyDescent="0.2"/>
  <cols>
    <col min="1" max="1" width="2.7109375" style="399" customWidth="1"/>
    <col min="2" max="3" width="9.5703125" style="399" customWidth="1"/>
    <col min="4" max="4" width="160.5703125" style="399" customWidth="1"/>
    <col min="5" max="5" width="26.140625" style="399" customWidth="1"/>
    <col min="6" max="6" width="22.42578125" style="399" customWidth="1"/>
    <col min="7" max="7" width="15.7109375" style="399" customWidth="1"/>
    <col min="8" max="8" width="26.85546875" style="399" customWidth="1"/>
    <col min="9" max="9" width="15.7109375" style="399" customWidth="1"/>
    <col min="10" max="11" width="22.7109375" style="399" customWidth="1"/>
    <col min="12" max="12" width="31.5703125" style="399" customWidth="1"/>
    <col min="13" max="14" width="22.7109375" style="399" customWidth="1"/>
    <col min="15" max="17" width="22.7109375" style="399" hidden="1" customWidth="1"/>
    <col min="18" max="20" width="22.7109375" style="399" customWidth="1"/>
    <col min="21" max="21" width="34.140625" style="399" customWidth="1"/>
    <col min="22" max="22" width="22.7109375" style="399" customWidth="1"/>
    <col min="23" max="16384" width="9.140625" style="399"/>
  </cols>
  <sheetData>
    <row r="2" spans="2:7" x14ac:dyDescent="0.2">
      <c r="B2" s="437" t="str">
        <f>'IT Compliance'!B2:G2</f>
        <v>FOR THE STATE OF SOUTH CAROLINA INTERNAL USE ONLY (VERSION 1.0)</v>
      </c>
      <c r="C2" s="437"/>
      <c r="D2" s="437"/>
    </row>
    <row r="4" spans="2:7" ht="45.1" customHeight="1" x14ac:dyDescent="0.2">
      <c r="B4" s="444" t="str">
        <f>'Info Security Domains'!B4:D4</f>
        <v>State of South Carolina
Information Security Enterprise Risk Assessment Framework: Self-Assessment Tool</v>
      </c>
      <c r="C4" s="444"/>
      <c r="D4" s="444"/>
    </row>
    <row r="6" spans="2:7" ht="15.7" x14ac:dyDescent="0.25">
      <c r="B6" s="445" t="s">
        <v>1105</v>
      </c>
      <c r="C6" s="445"/>
      <c r="D6" s="445"/>
      <c r="E6" s="400"/>
      <c r="F6" s="400"/>
      <c r="G6" s="400"/>
    </row>
    <row r="7" spans="2:7" ht="13.55" thickBot="1" x14ac:dyDescent="0.25"/>
    <row r="8" spans="2:7" ht="41.2" customHeight="1" thickBot="1" x14ac:dyDescent="0.25">
      <c r="B8" s="637" t="s">
        <v>1113</v>
      </c>
      <c r="C8" s="638"/>
      <c r="D8" s="639"/>
    </row>
    <row r="9" spans="2:7" ht="13.55" thickBot="1" x14ac:dyDescent="0.25"/>
    <row r="10" spans="2:7" ht="13.55" x14ac:dyDescent="0.25">
      <c r="B10" s="372" t="s">
        <v>1106</v>
      </c>
      <c r="C10" s="371" t="s">
        <v>22</v>
      </c>
      <c r="D10" s="409" t="s">
        <v>1109</v>
      </c>
    </row>
    <row r="11" spans="2:7" x14ac:dyDescent="0.2">
      <c r="B11" s="370" t="s">
        <v>1110</v>
      </c>
      <c r="C11" s="369">
        <v>3.01</v>
      </c>
      <c r="D11" s="408" t="s">
        <v>1108</v>
      </c>
    </row>
    <row r="12" spans="2:7" x14ac:dyDescent="0.2">
      <c r="B12" s="395">
        <v>1</v>
      </c>
      <c r="C12" s="368"/>
      <c r="D12" s="365"/>
    </row>
    <row r="13" spans="2:7" x14ac:dyDescent="0.2">
      <c r="B13" s="395">
        <v>2</v>
      </c>
      <c r="C13" s="368"/>
      <c r="D13" s="365"/>
    </row>
    <row r="14" spans="2:7" x14ac:dyDescent="0.2">
      <c r="B14" s="395">
        <v>3</v>
      </c>
      <c r="C14" s="368"/>
      <c r="D14" s="365"/>
    </row>
    <row r="15" spans="2:7" x14ac:dyDescent="0.2">
      <c r="B15" s="395">
        <v>4</v>
      </c>
      <c r="C15" s="368"/>
      <c r="D15" s="365"/>
    </row>
    <row r="16" spans="2:7" x14ac:dyDescent="0.2">
      <c r="B16" s="395">
        <v>5</v>
      </c>
      <c r="C16" s="368"/>
      <c r="D16" s="365"/>
    </row>
    <row r="17" spans="2:4" x14ac:dyDescent="0.2">
      <c r="B17" s="395">
        <v>6</v>
      </c>
      <c r="C17" s="368"/>
      <c r="D17" s="365"/>
    </row>
    <row r="18" spans="2:4" x14ac:dyDescent="0.2">
      <c r="B18" s="395">
        <v>7</v>
      </c>
      <c r="C18" s="368"/>
      <c r="D18" s="365"/>
    </row>
    <row r="19" spans="2:4" x14ac:dyDescent="0.2">
      <c r="B19" s="395">
        <v>8</v>
      </c>
      <c r="C19" s="368"/>
      <c r="D19" s="365"/>
    </row>
    <row r="20" spans="2:4" x14ac:dyDescent="0.2">
      <c r="B20" s="395">
        <v>9</v>
      </c>
      <c r="C20" s="368"/>
      <c r="D20" s="365"/>
    </row>
    <row r="21" spans="2:4" x14ac:dyDescent="0.2">
      <c r="B21" s="395">
        <v>10</v>
      </c>
      <c r="C21" s="368"/>
      <c r="D21" s="365"/>
    </row>
    <row r="22" spans="2:4" x14ac:dyDescent="0.2">
      <c r="B22" s="395">
        <v>12</v>
      </c>
      <c r="C22" s="368"/>
      <c r="D22" s="365"/>
    </row>
    <row r="23" spans="2:4" x14ac:dyDescent="0.2">
      <c r="B23" s="395">
        <v>11</v>
      </c>
      <c r="C23" s="368"/>
      <c r="D23" s="365"/>
    </row>
    <row r="24" spans="2:4" x14ac:dyDescent="0.2">
      <c r="B24" s="395">
        <v>12</v>
      </c>
      <c r="C24" s="368"/>
      <c r="D24" s="365"/>
    </row>
    <row r="25" spans="2:4" x14ac:dyDescent="0.2">
      <c r="B25" s="395">
        <v>13</v>
      </c>
      <c r="C25" s="368"/>
      <c r="D25" s="365"/>
    </row>
    <row r="26" spans="2:4" x14ac:dyDescent="0.2">
      <c r="B26" s="395">
        <v>14</v>
      </c>
      <c r="C26" s="368"/>
      <c r="D26" s="365"/>
    </row>
    <row r="27" spans="2:4" x14ac:dyDescent="0.2">
      <c r="B27" s="395">
        <v>15</v>
      </c>
      <c r="C27" s="368"/>
      <c r="D27" s="365"/>
    </row>
    <row r="28" spans="2:4" x14ac:dyDescent="0.2">
      <c r="B28" s="395">
        <v>16</v>
      </c>
      <c r="C28" s="368"/>
      <c r="D28" s="365"/>
    </row>
    <row r="29" spans="2:4" x14ac:dyDescent="0.2">
      <c r="B29" s="395">
        <v>17</v>
      </c>
      <c r="C29" s="368"/>
      <c r="D29" s="365"/>
    </row>
    <row r="30" spans="2:4" x14ac:dyDescent="0.2">
      <c r="B30" s="395">
        <v>18</v>
      </c>
      <c r="C30" s="368"/>
      <c r="D30" s="365"/>
    </row>
    <row r="31" spans="2:4" x14ac:dyDescent="0.2">
      <c r="B31" s="395">
        <v>19</v>
      </c>
      <c r="C31" s="368"/>
      <c r="D31" s="365"/>
    </row>
    <row r="32" spans="2:4" x14ac:dyDescent="0.2">
      <c r="B32" s="395">
        <v>20</v>
      </c>
      <c r="C32" s="368"/>
      <c r="D32" s="365"/>
    </row>
    <row r="33" spans="2:7" x14ac:dyDescent="0.2">
      <c r="B33" s="395">
        <v>21</v>
      </c>
      <c r="C33" s="368"/>
      <c r="D33" s="365"/>
    </row>
    <row r="34" spans="2:7" x14ac:dyDescent="0.2">
      <c r="B34" s="395">
        <v>22</v>
      </c>
      <c r="C34" s="368"/>
      <c r="D34" s="365"/>
    </row>
    <row r="35" spans="2:7" x14ac:dyDescent="0.2">
      <c r="B35" s="395">
        <v>23</v>
      </c>
      <c r="C35" s="368"/>
      <c r="D35" s="365"/>
    </row>
    <row r="36" spans="2:7" x14ac:dyDescent="0.2">
      <c r="B36" s="395">
        <v>24</v>
      </c>
      <c r="C36" s="368"/>
      <c r="D36" s="365"/>
    </row>
    <row r="37" spans="2:7" x14ac:dyDescent="0.2">
      <c r="B37" s="395">
        <v>25</v>
      </c>
      <c r="C37" s="368"/>
      <c r="D37" s="365"/>
    </row>
    <row r="38" spans="2:7" x14ac:dyDescent="0.2">
      <c r="B38" s="395">
        <v>26</v>
      </c>
      <c r="C38" s="368"/>
      <c r="D38" s="365"/>
    </row>
    <row r="39" spans="2:7" x14ac:dyDescent="0.2">
      <c r="B39" s="395">
        <v>27</v>
      </c>
      <c r="C39" s="368"/>
      <c r="D39" s="365"/>
    </row>
    <row r="40" spans="2:7" x14ac:dyDescent="0.2">
      <c r="B40" s="395">
        <v>28</v>
      </c>
      <c r="C40" s="368"/>
      <c r="D40" s="365"/>
    </row>
    <row r="41" spans="2:7" x14ac:dyDescent="0.2">
      <c r="B41" s="395">
        <v>29</v>
      </c>
      <c r="C41" s="368"/>
      <c r="D41" s="363"/>
    </row>
    <row r="42" spans="2:7" ht="13.55" thickBot="1" x14ac:dyDescent="0.25">
      <c r="B42" s="367">
        <v>30</v>
      </c>
      <c r="C42" s="366"/>
      <c r="D42" s="364"/>
    </row>
    <row r="44" spans="2:7" ht="13.55" thickBot="1" x14ac:dyDescent="0.25"/>
    <row r="45" spans="2:7" x14ac:dyDescent="0.2">
      <c r="B45" s="592" t="s">
        <v>959</v>
      </c>
      <c r="C45" s="593"/>
      <c r="D45" s="593"/>
      <c r="E45" s="593"/>
      <c r="F45" s="593"/>
      <c r="G45" s="594"/>
    </row>
    <row r="46" spans="2:7" ht="13.55" thickBot="1" x14ac:dyDescent="0.25">
      <c r="B46" s="595"/>
      <c r="C46" s="596"/>
      <c r="D46" s="596"/>
      <c r="E46" s="596"/>
      <c r="F46" s="596"/>
      <c r="G46" s="597"/>
    </row>
  </sheetData>
  <sheetProtection insertRows="0"/>
  <mergeCells count="5">
    <mergeCell ref="B45:G46"/>
    <mergeCell ref="B2:D2"/>
    <mergeCell ref="B4:D4"/>
    <mergeCell ref="B6:D6"/>
    <mergeCell ref="B8:D8"/>
  </mergeCell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71"/>
  <sheetViews>
    <sheetView showGridLines="0" zoomScaleNormal="100" workbookViewId="0">
      <selection activeCell="C1" sqref="C1"/>
    </sheetView>
  </sheetViews>
  <sheetFormatPr defaultColWidth="9.140625" defaultRowHeight="12.85" x14ac:dyDescent="0.2"/>
  <cols>
    <col min="1" max="1" width="2.7109375" style="62" customWidth="1"/>
    <col min="2" max="2" width="25.7109375" style="62" customWidth="1"/>
    <col min="3" max="3" width="35.140625" style="62" customWidth="1"/>
    <col min="4" max="4" width="67.42578125" style="62" bestFit="1" customWidth="1"/>
    <col min="5" max="16384" width="9.140625" style="62"/>
  </cols>
  <sheetData>
    <row r="2" spans="2:4" x14ac:dyDescent="0.2">
      <c r="B2" s="437" t="str">
        <f>Cover!B2</f>
        <v>FOR THE STATE OF SOUTH CAROLINA INTERNAL USE ONLY (VERSION 1.0)</v>
      </c>
      <c r="C2" s="437"/>
      <c r="D2" s="437"/>
    </row>
    <row r="4" spans="2:4" ht="45.1" customHeight="1" x14ac:dyDescent="0.2">
      <c r="B4" s="453" t="s">
        <v>647</v>
      </c>
      <c r="C4" s="444"/>
      <c r="D4" s="444"/>
    </row>
    <row r="6" spans="2:4" ht="15.7" x14ac:dyDescent="0.25">
      <c r="B6" s="445" t="s">
        <v>561</v>
      </c>
      <c r="C6" s="445"/>
      <c r="D6" s="445"/>
    </row>
    <row r="7" spans="2:4" ht="13.55" thickBot="1" x14ac:dyDescent="0.25"/>
    <row r="8" spans="2:4" x14ac:dyDescent="0.2">
      <c r="B8" s="128" t="s">
        <v>534</v>
      </c>
      <c r="C8" s="127" t="s">
        <v>535</v>
      </c>
      <c r="D8" s="130" t="s">
        <v>562</v>
      </c>
    </row>
    <row r="9" spans="2:4" ht="12.85" customHeight="1" x14ac:dyDescent="0.2">
      <c r="B9" s="454" t="s">
        <v>23</v>
      </c>
      <c r="C9" s="451" t="s">
        <v>41</v>
      </c>
      <c r="D9" s="129" t="s">
        <v>563</v>
      </c>
    </row>
    <row r="10" spans="2:4" ht="12.85" customHeight="1" x14ac:dyDescent="0.2">
      <c r="B10" s="455"/>
      <c r="C10" s="451"/>
      <c r="D10" s="102" t="s">
        <v>564</v>
      </c>
    </row>
    <row r="11" spans="2:4" ht="12.85" customHeight="1" x14ac:dyDescent="0.2">
      <c r="B11" s="457"/>
      <c r="C11" s="450"/>
      <c r="D11" s="102" t="s">
        <v>607</v>
      </c>
    </row>
    <row r="12" spans="2:4" ht="12.85" customHeight="1" x14ac:dyDescent="0.2">
      <c r="B12" s="454" t="s">
        <v>24</v>
      </c>
      <c r="C12" s="449" t="s">
        <v>42</v>
      </c>
      <c r="D12" s="102" t="s">
        <v>565</v>
      </c>
    </row>
    <row r="13" spans="2:4" ht="12.85" customHeight="1" x14ac:dyDescent="0.2">
      <c r="B13" s="455"/>
      <c r="C13" s="451"/>
      <c r="D13" s="102" t="s">
        <v>566</v>
      </c>
    </row>
    <row r="14" spans="2:4" ht="12.85" customHeight="1" x14ac:dyDescent="0.2">
      <c r="B14" s="457"/>
      <c r="C14" s="450"/>
      <c r="D14" s="102" t="s">
        <v>605</v>
      </c>
    </row>
    <row r="15" spans="2:4" ht="12.85" customHeight="1" x14ac:dyDescent="0.2">
      <c r="B15" s="454" t="s">
        <v>25</v>
      </c>
      <c r="C15" s="449" t="s">
        <v>43</v>
      </c>
      <c r="D15" s="102" t="s">
        <v>610</v>
      </c>
    </row>
    <row r="16" spans="2:4" ht="12.85" customHeight="1" x14ac:dyDescent="0.2">
      <c r="B16" s="455"/>
      <c r="C16" s="451"/>
      <c r="D16" s="102" t="s">
        <v>611</v>
      </c>
    </row>
    <row r="17" spans="2:4" ht="12.85" customHeight="1" x14ac:dyDescent="0.2">
      <c r="B17" s="454" t="s">
        <v>26</v>
      </c>
      <c r="C17" s="100" t="s">
        <v>30</v>
      </c>
      <c r="D17" s="102" t="s">
        <v>587</v>
      </c>
    </row>
    <row r="18" spans="2:4" ht="12.85" customHeight="1" x14ac:dyDescent="0.2">
      <c r="B18" s="455"/>
      <c r="C18" s="449" t="s">
        <v>33</v>
      </c>
      <c r="D18" s="103" t="s">
        <v>591</v>
      </c>
    </row>
    <row r="19" spans="2:4" ht="12.85" customHeight="1" x14ac:dyDescent="0.2">
      <c r="B19" s="455"/>
      <c r="C19" s="451"/>
      <c r="D19" s="103" t="s">
        <v>589</v>
      </c>
    </row>
    <row r="20" spans="2:4" ht="12.85" customHeight="1" x14ac:dyDescent="0.2">
      <c r="B20" s="455"/>
      <c r="C20" s="451"/>
      <c r="D20" s="103" t="s">
        <v>638</v>
      </c>
    </row>
    <row r="21" spans="2:4" ht="12.85" customHeight="1" x14ac:dyDescent="0.2">
      <c r="B21" s="455"/>
      <c r="C21" s="451"/>
      <c r="D21" s="103" t="s">
        <v>590</v>
      </c>
    </row>
    <row r="22" spans="2:4" ht="12.85" customHeight="1" x14ac:dyDescent="0.2">
      <c r="B22" s="455"/>
      <c r="C22" s="451"/>
      <c r="D22" s="102" t="s">
        <v>588</v>
      </c>
    </row>
    <row r="23" spans="2:4" ht="12.85" customHeight="1" x14ac:dyDescent="0.2">
      <c r="B23" s="455"/>
      <c r="C23" s="451"/>
      <c r="D23" s="103" t="s">
        <v>594</v>
      </c>
    </row>
    <row r="24" spans="2:4" ht="13.55" customHeight="1" x14ac:dyDescent="0.2">
      <c r="B24" s="455"/>
      <c r="C24" s="451"/>
      <c r="D24" s="102" t="s">
        <v>593</v>
      </c>
    </row>
    <row r="25" spans="2:4" ht="13.55" customHeight="1" x14ac:dyDescent="0.2">
      <c r="B25" s="455"/>
      <c r="C25" s="451"/>
      <c r="D25" s="102" t="s">
        <v>592</v>
      </c>
    </row>
    <row r="26" spans="2:4" ht="12.85" customHeight="1" x14ac:dyDescent="0.2">
      <c r="B26" s="455"/>
      <c r="C26" s="450"/>
      <c r="D26" s="103" t="s">
        <v>595</v>
      </c>
    </row>
    <row r="27" spans="2:4" ht="12.85" customHeight="1" x14ac:dyDescent="0.2">
      <c r="B27" s="455"/>
      <c r="C27" s="449" t="s">
        <v>4</v>
      </c>
      <c r="D27" s="102" t="s">
        <v>637</v>
      </c>
    </row>
    <row r="28" spans="2:4" ht="12.85" customHeight="1" x14ac:dyDescent="0.2">
      <c r="B28" s="455"/>
      <c r="C28" s="451"/>
      <c r="D28" s="102" t="s">
        <v>596</v>
      </c>
    </row>
    <row r="29" spans="2:4" ht="12.85" customHeight="1" x14ac:dyDescent="0.2">
      <c r="B29" s="455"/>
      <c r="C29" s="450"/>
      <c r="D29" s="102" t="s">
        <v>575</v>
      </c>
    </row>
    <row r="30" spans="2:4" ht="12.85" customHeight="1" x14ac:dyDescent="0.2">
      <c r="B30" s="455"/>
      <c r="C30" s="449" t="s">
        <v>536</v>
      </c>
      <c r="D30" s="102" t="s">
        <v>597</v>
      </c>
    </row>
    <row r="31" spans="2:4" ht="12.85" customHeight="1" x14ac:dyDescent="0.2">
      <c r="B31" s="455"/>
      <c r="C31" s="451"/>
      <c r="D31" s="102" t="s">
        <v>622</v>
      </c>
    </row>
    <row r="32" spans="2:4" ht="12.85" customHeight="1" x14ac:dyDescent="0.2">
      <c r="B32" s="455"/>
      <c r="C32" s="451"/>
      <c r="D32" s="102" t="s">
        <v>623</v>
      </c>
    </row>
    <row r="33" spans="2:4" ht="12.85" customHeight="1" x14ac:dyDescent="0.2">
      <c r="B33" s="455"/>
      <c r="C33" s="451"/>
      <c r="D33" s="102" t="s">
        <v>111</v>
      </c>
    </row>
    <row r="34" spans="2:4" ht="12.85" customHeight="1" x14ac:dyDescent="0.2">
      <c r="B34" s="455"/>
      <c r="C34" s="451"/>
      <c r="D34" s="102" t="s">
        <v>606</v>
      </c>
    </row>
    <row r="35" spans="2:4" ht="12.85" customHeight="1" x14ac:dyDescent="0.2">
      <c r="B35" s="455"/>
      <c r="C35" s="450"/>
      <c r="D35" s="102" t="s">
        <v>203</v>
      </c>
    </row>
    <row r="36" spans="2:4" ht="12.85" customHeight="1" x14ac:dyDescent="0.2">
      <c r="B36" s="455"/>
      <c r="C36" s="449" t="s">
        <v>47</v>
      </c>
      <c r="D36" s="102" t="s">
        <v>574</v>
      </c>
    </row>
    <row r="37" spans="2:4" ht="12.85" customHeight="1" x14ac:dyDescent="0.2">
      <c r="B37" s="455"/>
      <c r="C37" s="451"/>
      <c r="D37" s="102" t="s">
        <v>573</v>
      </c>
    </row>
    <row r="38" spans="2:4" ht="12.85" customHeight="1" x14ac:dyDescent="0.2">
      <c r="B38" s="455"/>
      <c r="C38" s="451"/>
      <c r="D38" s="102" t="s">
        <v>570</v>
      </c>
    </row>
    <row r="39" spans="2:4" ht="12.85" customHeight="1" x14ac:dyDescent="0.2">
      <c r="B39" s="455"/>
      <c r="C39" s="451"/>
      <c r="D39" s="102" t="s">
        <v>571</v>
      </c>
    </row>
    <row r="40" spans="2:4" ht="12.85" customHeight="1" x14ac:dyDescent="0.2">
      <c r="B40" s="455"/>
      <c r="C40" s="451"/>
      <c r="D40" s="102" t="s">
        <v>572</v>
      </c>
    </row>
    <row r="41" spans="2:4" ht="12.85" customHeight="1" x14ac:dyDescent="0.2">
      <c r="B41" s="455"/>
      <c r="C41" s="451"/>
      <c r="D41" s="102" t="s">
        <v>7</v>
      </c>
    </row>
    <row r="42" spans="2:4" ht="12.85" customHeight="1" x14ac:dyDescent="0.2">
      <c r="B42" s="455"/>
      <c r="C42" s="450"/>
      <c r="D42" s="102" t="s">
        <v>603</v>
      </c>
    </row>
    <row r="43" spans="2:4" ht="12.85" customHeight="1" x14ac:dyDescent="0.2">
      <c r="B43" s="455"/>
      <c r="C43" s="449" t="s">
        <v>540</v>
      </c>
      <c r="D43" s="102" t="s">
        <v>620</v>
      </c>
    </row>
    <row r="44" spans="2:4" ht="12.85" customHeight="1" x14ac:dyDescent="0.2">
      <c r="B44" s="455"/>
      <c r="C44" s="451"/>
      <c r="D44" s="102" t="s">
        <v>576</v>
      </c>
    </row>
    <row r="45" spans="2:4" ht="12.85" customHeight="1" x14ac:dyDescent="0.2">
      <c r="B45" s="455"/>
      <c r="C45" s="451"/>
      <c r="D45" s="102" t="s">
        <v>577</v>
      </c>
    </row>
    <row r="46" spans="2:4" ht="12.85" customHeight="1" x14ac:dyDescent="0.2">
      <c r="B46" s="455"/>
      <c r="C46" s="450"/>
      <c r="D46" s="102" t="s">
        <v>35</v>
      </c>
    </row>
    <row r="47" spans="2:4" ht="12.85" customHeight="1" x14ac:dyDescent="0.2">
      <c r="B47" s="455"/>
      <c r="C47" s="449" t="s">
        <v>643</v>
      </c>
      <c r="D47" s="102" t="s">
        <v>580</v>
      </c>
    </row>
    <row r="48" spans="2:4" ht="12.85" customHeight="1" x14ac:dyDescent="0.2">
      <c r="B48" s="455"/>
      <c r="C48" s="451"/>
      <c r="D48" s="102" t="s">
        <v>581</v>
      </c>
    </row>
    <row r="49" spans="2:4" ht="12.85" customHeight="1" x14ac:dyDescent="0.2">
      <c r="B49" s="455"/>
      <c r="C49" s="451"/>
      <c r="D49" s="102" t="s">
        <v>578</v>
      </c>
    </row>
    <row r="50" spans="2:4" ht="12.85" customHeight="1" x14ac:dyDescent="0.2">
      <c r="B50" s="455"/>
      <c r="C50" s="450"/>
      <c r="D50" s="102" t="s">
        <v>579</v>
      </c>
    </row>
    <row r="51" spans="2:4" ht="12.85" customHeight="1" x14ac:dyDescent="0.2">
      <c r="B51" s="455"/>
      <c r="C51" s="449" t="s">
        <v>559</v>
      </c>
      <c r="D51" s="102" t="s">
        <v>29</v>
      </c>
    </row>
    <row r="52" spans="2:4" ht="12.85" customHeight="1" x14ac:dyDescent="0.2">
      <c r="B52" s="455"/>
      <c r="C52" s="451"/>
      <c r="D52" s="102" t="s">
        <v>583</v>
      </c>
    </row>
    <row r="53" spans="2:4" ht="12.85" customHeight="1" x14ac:dyDescent="0.2">
      <c r="B53" s="455"/>
      <c r="C53" s="451"/>
      <c r="D53" s="102" t="s">
        <v>585</v>
      </c>
    </row>
    <row r="54" spans="2:4" ht="12.85" customHeight="1" x14ac:dyDescent="0.2">
      <c r="B54" s="455"/>
      <c r="C54" s="451"/>
      <c r="D54" s="102" t="s">
        <v>584</v>
      </c>
    </row>
    <row r="55" spans="2:4" ht="12.85" customHeight="1" x14ac:dyDescent="0.2">
      <c r="B55" s="455"/>
      <c r="C55" s="451"/>
      <c r="D55" s="102" t="s">
        <v>32</v>
      </c>
    </row>
    <row r="56" spans="2:4" ht="12.85" customHeight="1" x14ac:dyDescent="0.2">
      <c r="B56" s="455"/>
      <c r="C56" s="451"/>
      <c r="D56" s="102" t="s">
        <v>586</v>
      </c>
    </row>
    <row r="57" spans="2:4" ht="12.85" customHeight="1" x14ac:dyDescent="0.2">
      <c r="B57" s="455"/>
      <c r="C57" s="450"/>
      <c r="D57" s="102" t="s">
        <v>582</v>
      </c>
    </row>
    <row r="58" spans="2:4" ht="12.85" customHeight="1" x14ac:dyDescent="0.2">
      <c r="B58" s="455"/>
      <c r="C58" s="449" t="s">
        <v>31</v>
      </c>
      <c r="D58" s="102" t="s">
        <v>78</v>
      </c>
    </row>
    <row r="59" spans="2:4" ht="12.85" customHeight="1" x14ac:dyDescent="0.2">
      <c r="B59" s="455"/>
      <c r="C59" s="451"/>
      <c r="D59" s="102" t="s">
        <v>598</v>
      </c>
    </row>
    <row r="60" spans="2:4" ht="12.85" customHeight="1" x14ac:dyDescent="0.2">
      <c r="B60" s="455"/>
      <c r="C60" s="450"/>
      <c r="D60" s="102" t="s">
        <v>599</v>
      </c>
    </row>
    <row r="61" spans="2:4" ht="12.85" customHeight="1" x14ac:dyDescent="0.2">
      <c r="B61" s="455"/>
      <c r="C61" s="449" t="s">
        <v>541</v>
      </c>
      <c r="D61" s="102" t="s">
        <v>600</v>
      </c>
    </row>
    <row r="62" spans="2:4" ht="12.85" customHeight="1" x14ac:dyDescent="0.2">
      <c r="B62" s="455"/>
      <c r="C62" s="451"/>
      <c r="D62" s="103" t="s">
        <v>601</v>
      </c>
    </row>
    <row r="63" spans="2:4" ht="12.85" customHeight="1" x14ac:dyDescent="0.2">
      <c r="B63" s="455"/>
      <c r="C63" s="450"/>
      <c r="D63" s="108" t="s">
        <v>602</v>
      </c>
    </row>
    <row r="64" spans="2:4" ht="12.85" customHeight="1" x14ac:dyDescent="0.2">
      <c r="B64" s="454" t="s">
        <v>523</v>
      </c>
      <c r="C64" s="449" t="s">
        <v>152</v>
      </c>
      <c r="D64" s="102" t="s">
        <v>567</v>
      </c>
    </row>
    <row r="65" spans="2:6" ht="12.85" customHeight="1" x14ac:dyDescent="0.2">
      <c r="B65" s="457"/>
      <c r="C65" s="450"/>
      <c r="D65" s="102" t="s">
        <v>568</v>
      </c>
    </row>
    <row r="66" spans="2:6" ht="12.85" customHeight="1" x14ac:dyDescent="0.2">
      <c r="B66" s="454" t="s">
        <v>28</v>
      </c>
      <c r="C66" s="449" t="s">
        <v>48</v>
      </c>
      <c r="D66" s="102" t="s">
        <v>612</v>
      </c>
    </row>
    <row r="67" spans="2:6" ht="15" customHeight="1" x14ac:dyDescent="0.2">
      <c r="B67" s="455"/>
      <c r="C67" s="451"/>
      <c r="D67" s="102" t="s">
        <v>604</v>
      </c>
    </row>
    <row r="68" spans="2:6" ht="15.7" customHeight="1" thickBot="1" x14ac:dyDescent="0.25">
      <c r="B68" s="456"/>
      <c r="C68" s="452"/>
      <c r="D68" s="109" t="s">
        <v>569</v>
      </c>
    </row>
    <row r="69" spans="2:6" ht="13.55" thickBot="1" x14ac:dyDescent="0.25"/>
    <row r="70" spans="2:6" x14ac:dyDescent="0.2">
      <c r="B70" s="411" t="s">
        <v>959</v>
      </c>
      <c r="C70" s="412"/>
      <c r="D70" s="412"/>
      <c r="E70" s="412"/>
      <c r="F70" s="413"/>
    </row>
    <row r="71" spans="2:6" ht="21.75" customHeight="1" thickBot="1" x14ac:dyDescent="0.25">
      <c r="B71" s="414"/>
      <c r="C71" s="415"/>
      <c r="D71" s="415"/>
      <c r="E71" s="415"/>
      <c r="F71" s="416"/>
    </row>
  </sheetData>
  <sheetProtection password="A41C" sheet="1" objects="1" scenarios="1"/>
  <mergeCells count="24">
    <mergeCell ref="C27:C29"/>
    <mergeCell ref="C30:C35"/>
    <mergeCell ref="B66:B68"/>
    <mergeCell ref="B9:B11"/>
    <mergeCell ref="B12:B14"/>
    <mergeCell ref="B15:B16"/>
    <mergeCell ref="B17:B63"/>
    <mergeCell ref="B64:B65"/>
    <mergeCell ref="B2:D2"/>
    <mergeCell ref="B70:F71"/>
    <mergeCell ref="C64:C65"/>
    <mergeCell ref="C66:C68"/>
    <mergeCell ref="B4:D4"/>
    <mergeCell ref="B6:D6"/>
    <mergeCell ref="C36:C42"/>
    <mergeCell ref="C43:C46"/>
    <mergeCell ref="C47:C50"/>
    <mergeCell ref="C51:C57"/>
    <mergeCell ref="C58:C60"/>
    <mergeCell ref="C61:C63"/>
    <mergeCell ref="C9:C11"/>
    <mergeCell ref="C12:C14"/>
    <mergeCell ref="C15:C16"/>
    <mergeCell ref="C18:C26"/>
  </mergeCell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49"/>
  <sheetViews>
    <sheetView showGridLines="0" topLeftCell="A4" zoomScale="70" zoomScaleNormal="70" workbookViewId="0">
      <selection activeCell="F113" sqref="F113"/>
    </sheetView>
  </sheetViews>
  <sheetFormatPr defaultColWidth="9.140625" defaultRowHeight="12.85" x14ac:dyDescent="0.2"/>
  <cols>
    <col min="1" max="1" width="2.7109375" style="62" customWidth="1"/>
    <col min="2" max="2" width="25.7109375" style="62" customWidth="1"/>
    <col min="3" max="3" width="43.85546875" style="62" customWidth="1"/>
    <col min="4" max="4" width="7.42578125" style="62" customWidth="1"/>
    <col min="5" max="8" width="32.42578125" style="62" customWidth="1"/>
    <col min="9" max="9" width="64.42578125" style="62" bestFit="1" customWidth="1"/>
    <col min="10" max="16384" width="9.140625" style="62"/>
  </cols>
  <sheetData>
    <row r="2" spans="2:9" x14ac:dyDescent="0.2">
      <c r="B2" s="437" t="str">
        <f>'Info Security Domains'!B2:D2</f>
        <v>FOR THE STATE OF SOUTH CAROLINA INTERNAL USE ONLY (VERSION 1.0)</v>
      </c>
      <c r="C2" s="437"/>
      <c r="D2" s="437"/>
      <c r="E2" s="437"/>
      <c r="F2" s="437"/>
      <c r="G2" s="437"/>
      <c r="H2" s="437"/>
    </row>
    <row r="4" spans="2:9" ht="45.1" customHeight="1" x14ac:dyDescent="0.2">
      <c r="B4" s="444" t="str">
        <f>'Info Security Domains'!B4:D4</f>
        <v>State of South Carolina
Information Security Enterprise Risk Assessment Framework: Self-Assessment Tool</v>
      </c>
      <c r="C4" s="444"/>
      <c r="D4" s="444"/>
      <c r="E4" s="444"/>
      <c r="F4" s="444"/>
      <c r="G4" s="444"/>
      <c r="H4" s="444"/>
      <c r="I4" s="444"/>
    </row>
    <row r="6" spans="2:9" ht="15.7" x14ac:dyDescent="0.25">
      <c r="B6" s="445" t="s">
        <v>613</v>
      </c>
      <c r="C6" s="445"/>
      <c r="D6" s="445"/>
      <c r="E6" s="445"/>
      <c r="F6" s="445"/>
      <c r="G6" s="445"/>
      <c r="H6" s="445"/>
      <c r="I6" s="445"/>
    </row>
    <row r="7" spans="2:9" ht="13.55" thickBot="1" x14ac:dyDescent="0.25"/>
    <row r="8" spans="2:9" ht="30.85" customHeight="1" thickBot="1" x14ac:dyDescent="0.25">
      <c r="B8" s="101" t="s">
        <v>535</v>
      </c>
      <c r="C8" s="110" t="s">
        <v>562</v>
      </c>
      <c r="D8" s="153" t="s">
        <v>22</v>
      </c>
      <c r="E8" s="110" t="s">
        <v>49</v>
      </c>
      <c r="F8" s="110" t="s">
        <v>50</v>
      </c>
      <c r="G8" s="110" t="s">
        <v>51</v>
      </c>
      <c r="H8" s="110" t="s">
        <v>21</v>
      </c>
      <c r="I8" s="110" t="s">
        <v>52</v>
      </c>
    </row>
    <row r="9" spans="2:9" ht="15.7" customHeight="1" x14ac:dyDescent="0.2">
      <c r="B9" s="499" t="s">
        <v>41</v>
      </c>
      <c r="C9" s="498" t="s">
        <v>563</v>
      </c>
      <c r="D9" s="347">
        <v>1.01</v>
      </c>
      <c r="E9" s="228" t="s">
        <v>66</v>
      </c>
      <c r="F9" s="188" t="s">
        <v>107</v>
      </c>
      <c r="G9" s="188" t="s">
        <v>108</v>
      </c>
      <c r="H9" s="188" t="s">
        <v>109</v>
      </c>
      <c r="I9" s="189" t="s">
        <v>110</v>
      </c>
    </row>
    <row r="10" spans="2:9" ht="15" customHeight="1" x14ac:dyDescent="0.2">
      <c r="B10" s="483"/>
      <c r="C10" s="469"/>
      <c r="D10" s="347">
        <v>1.02</v>
      </c>
      <c r="E10" s="228" t="s">
        <v>117</v>
      </c>
      <c r="F10" s="163" t="s">
        <v>112</v>
      </c>
      <c r="G10" s="163" t="s">
        <v>122</v>
      </c>
      <c r="H10" s="163" t="s">
        <v>123</v>
      </c>
      <c r="I10" s="164" t="s">
        <v>124</v>
      </c>
    </row>
    <row r="11" spans="2:9" ht="15" customHeight="1" x14ac:dyDescent="0.2">
      <c r="B11" s="483"/>
      <c r="C11" s="470"/>
      <c r="D11" s="347">
        <v>1.03</v>
      </c>
      <c r="E11" s="344" t="s">
        <v>65</v>
      </c>
      <c r="F11" s="186" t="s">
        <v>103</v>
      </c>
      <c r="G11" s="186" t="s">
        <v>104</v>
      </c>
      <c r="H11" s="186" t="s">
        <v>105</v>
      </c>
      <c r="I11" s="189" t="s">
        <v>106</v>
      </c>
    </row>
    <row r="12" spans="2:9" ht="15" customHeight="1" x14ac:dyDescent="0.2">
      <c r="B12" s="483"/>
      <c r="C12" s="247" t="s">
        <v>564</v>
      </c>
      <c r="D12" s="347">
        <v>1.04</v>
      </c>
      <c r="E12" s="228" t="s">
        <v>440</v>
      </c>
      <c r="F12" s="163" t="s">
        <v>401</v>
      </c>
      <c r="G12" s="163" t="s">
        <v>449</v>
      </c>
      <c r="H12" s="163" t="s">
        <v>455</v>
      </c>
      <c r="I12" s="164" t="s">
        <v>456</v>
      </c>
    </row>
    <row r="13" spans="2:9" ht="15" customHeight="1" x14ac:dyDescent="0.2">
      <c r="B13" s="483"/>
      <c r="C13" s="247" t="s">
        <v>607</v>
      </c>
      <c r="D13" s="347">
        <v>1.05</v>
      </c>
      <c r="E13" s="228" t="s">
        <v>67</v>
      </c>
      <c r="F13" s="228" t="s">
        <v>112</v>
      </c>
      <c r="G13" s="228" t="s">
        <v>113</v>
      </c>
      <c r="H13" s="228" t="s">
        <v>114</v>
      </c>
      <c r="I13" s="248" t="s">
        <v>115</v>
      </c>
    </row>
    <row r="14" spans="2:9" ht="15" customHeight="1" x14ac:dyDescent="0.2">
      <c r="B14" s="482" t="s">
        <v>42</v>
      </c>
      <c r="C14" s="185" t="s">
        <v>565</v>
      </c>
      <c r="D14" s="347">
        <v>2.0099999999999998</v>
      </c>
      <c r="E14" s="344" t="s">
        <v>240</v>
      </c>
      <c r="F14" s="159" t="s">
        <v>103</v>
      </c>
      <c r="G14" s="159" t="s">
        <v>263</v>
      </c>
      <c r="H14" s="58" t="s">
        <v>264</v>
      </c>
      <c r="I14" s="131" t="s">
        <v>265</v>
      </c>
    </row>
    <row r="15" spans="2:9" ht="15" customHeight="1" x14ac:dyDescent="0.2">
      <c r="B15" s="483"/>
      <c r="C15" s="348" t="s">
        <v>566</v>
      </c>
      <c r="D15" s="347">
        <v>2.02</v>
      </c>
      <c r="E15" s="228" t="s">
        <v>116</v>
      </c>
      <c r="F15" s="188" t="s">
        <v>103</v>
      </c>
      <c r="G15" s="188" t="s">
        <v>119</v>
      </c>
      <c r="H15" s="188" t="s">
        <v>120</v>
      </c>
      <c r="I15" s="187" t="s">
        <v>121</v>
      </c>
    </row>
    <row r="16" spans="2:9" ht="15" customHeight="1" x14ac:dyDescent="0.2">
      <c r="B16" s="483"/>
      <c r="C16" s="468" t="s">
        <v>605</v>
      </c>
      <c r="D16" s="475">
        <v>2.0299999999999998</v>
      </c>
      <c r="E16" s="466" t="s">
        <v>389</v>
      </c>
      <c r="F16" s="188" t="s">
        <v>112</v>
      </c>
      <c r="G16" s="188" t="s">
        <v>113</v>
      </c>
      <c r="H16" s="466" t="s">
        <v>432</v>
      </c>
      <c r="I16" s="477" t="s">
        <v>433</v>
      </c>
    </row>
    <row r="17" spans="2:9" ht="15" customHeight="1" x14ac:dyDescent="0.2">
      <c r="B17" s="483"/>
      <c r="C17" s="469"/>
      <c r="D17" s="476" t="e">
        <v>#N/A</v>
      </c>
      <c r="E17" s="467"/>
      <c r="F17" s="188" t="s">
        <v>107</v>
      </c>
      <c r="G17" s="188" t="s">
        <v>145</v>
      </c>
      <c r="H17" s="467"/>
      <c r="I17" s="478"/>
    </row>
    <row r="18" spans="2:9" ht="15" customHeight="1" x14ac:dyDescent="0.2">
      <c r="B18" s="483"/>
      <c r="C18" s="469"/>
      <c r="D18" s="347">
        <v>2.04</v>
      </c>
      <c r="E18" s="228" t="s">
        <v>281</v>
      </c>
      <c r="F18" s="188"/>
      <c r="G18" s="188"/>
      <c r="H18" s="188" t="s">
        <v>313</v>
      </c>
      <c r="I18" s="187" t="s">
        <v>314</v>
      </c>
    </row>
    <row r="19" spans="2:9" ht="15" customHeight="1" x14ac:dyDescent="0.2">
      <c r="B19" s="483"/>
      <c r="C19" s="469"/>
      <c r="D19" s="347">
        <v>2.0499999999999998</v>
      </c>
      <c r="E19" s="228" t="s">
        <v>390</v>
      </c>
      <c r="F19" s="163" t="s">
        <v>107</v>
      </c>
      <c r="G19" s="163" t="s">
        <v>145</v>
      </c>
      <c r="H19" s="163" t="s">
        <v>434</v>
      </c>
      <c r="I19" s="154" t="s">
        <v>435</v>
      </c>
    </row>
    <row r="20" spans="2:9" ht="15" customHeight="1" x14ac:dyDescent="0.2">
      <c r="B20" s="482" t="s">
        <v>43</v>
      </c>
      <c r="C20" s="468" t="s">
        <v>610</v>
      </c>
      <c r="D20" s="475">
        <v>3.01</v>
      </c>
      <c r="E20" s="466" t="s">
        <v>118</v>
      </c>
      <c r="F20" s="163" t="s">
        <v>103</v>
      </c>
      <c r="G20" s="163" t="s">
        <v>125</v>
      </c>
      <c r="H20" s="466" t="s">
        <v>126</v>
      </c>
      <c r="I20" s="464" t="s">
        <v>127</v>
      </c>
    </row>
    <row r="21" spans="2:9" ht="15" customHeight="1" x14ac:dyDescent="0.2">
      <c r="B21" s="483"/>
      <c r="C21" s="469"/>
      <c r="D21" s="476" t="e">
        <v>#N/A</v>
      </c>
      <c r="E21" s="467"/>
      <c r="F21" s="163" t="s">
        <v>103</v>
      </c>
      <c r="G21" s="163" t="s">
        <v>128</v>
      </c>
      <c r="H21" s="467"/>
      <c r="I21" s="465"/>
    </row>
    <row r="22" spans="2:9" ht="15" customHeight="1" x14ac:dyDescent="0.2">
      <c r="B22" s="483"/>
      <c r="C22" s="469"/>
      <c r="D22" s="475">
        <v>3.02</v>
      </c>
      <c r="E22" s="462" t="s">
        <v>130</v>
      </c>
      <c r="F22" s="132" t="s">
        <v>25</v>
      </c>
      <c r="G22" s="132" t="s">
        <v>133</v>
      </c>
      <c r="H22" s="132" t="s">
        <v>134</v>
      </c>
      <c r="I22" s="133" t="s">
        <v>135</v>
      </c>
    </row>
    <row r="23" spans="2:9" ht="15" customHeight="1" x14ac:dyDescent="0.2">
      <c r="B23" s="483"/>
      <c r="C23" s="470"/>
      <c r="D23" s="476" t="e">
        <v>#N/A</v>
      </c>
      <c r="E23" s="463"/>
      <c r="F23" s="132" t="s">
        <v>25</v>
      </c>
      <c r="G23" s="132" t="s">
        <v>136</v>
      </c>
      <c r="H23" s="132"/>
      <c r="I23" s="133"/>
    </row>
    <row r="24" spans="2:9" ht="15" customHeight="1" x14ac:dyDescent="0.2">
      <c r="B24" s="483"/>
      <c r="C24" s="460" t="s">
        <v>611</v>
      </c>
      <c r="D24" s="475">
        <v>3.03</v>
      </c>
      <c r="E24" s="462" t="s">
        <v>131</v>
      </c>
      <c r="F24" s="132" t="s">
        <v>83</v>
      </c>
      <c r="G24" s="132" t="s">
        <v>137</v>
      </c>
      <c r="H24" s="132" t="s">
        <v>138</v>
      </c>
      <c r="I24" s="133" t="s">
        <v>139</v>
      </c>
    </row>
    <row r="25" spans="2:9" ht="15" customHeight="1" x14ac:dyDescent="0.2">
      <c r="B25" s="484"/>
      <c r="C25" s="461"/>
      <c r="D25" s="476" t="e">
        <v>#N/A</v>
      </c>
      <c r="E25" s="463"/>
      <c r="F25" s="132" t="s">
        <v>103</v>
      </c>
      <c r="G25" s="132" t="s">
        <v>140</v>
      </c>
      <c r="H25" s="132"/>
      <c r="I25" s="133"/>
    </row>
    <row r="26" spans="2:9" ht="15" customHeight="1" x14ac:dyDescent="0.2">
      <c r="B26" s="482" t="s">
        <v>30</v>
      </c>
      <c r="C26" s="468" t="s">
        <v>587</v>
      </c>
      <c r="D26" s="347">
        <v>4.01</v>
      </c>
      <c r="E26" s="228" t="s">
        <v>175</v>
      </c>
      <c r="F26" s="163" t="s">
        <v>103</v>
      </c>
      <c r="G26" s="163" t="s">
        <v>177</v>
      </c>
      <c r="H26" s="162" t="s">
        <v>178</v>
      </c>
      <c r="I26" s="154" t="s">
        <v>179</v>
      </c>
    </row>
    <row r="27" spans="2:9" ht="15" customHeight="1" x14ac:dyDescent="0.2">
      <c r="B27" s="483"/>
      <c r="C27" s="469"/>
      <c r="D27" s="475">
        <v>4.0199999999999996</v>
      </c>
      <c r="E27" s="473" t="s">
        <v>176</v>
      </c>
      <c r="F27" s="162" t="s">
        <v>5</v>
      </c>
      <c r="G27" s="162" t="s">
        <v>180</v>
      </c>
      <c r="H27" s="473" t="s">
        <v>181</v>
      </c>
      <c r="I27" s="477" t="s">
        <v>182</v>
      </c>
    </row>
    <row r="28" spans="2:9" ht="15" customHeight="1" x14ac:dyDescent="0.2">
      <c r="B28" s="483"/>
      <c r="C28" s="469"/>
      <c r="D28" s="476" t="e">
        <v>#N/A</v>
      </c>
      <c r="E28" s="474"/>
      <c r="F28" s="162" t="s">
        <v>103</v>
      </c>
      <c r="G28" s="162" t="s">
        <v>177</v>
      </c>
      <c r="H28" s="474"/>
      <c r="I28" s="478"/>
    </row>
    <row r="29" spans="2:9" ht="15" customHeight="1" x14ac:dyDescent="0.2">
      <c r="B29" s="482" t="s">
        <v>33</v>
      </c>
      <c r="C29" s="471" t="s">
        <v>591</v>
      </c>
      <c r="D29" s="347">
        <v>5.01</v>
      </c>
      <c r="E29" s="228" t="s">
        <v>377</v>
      </c>
      <c r="F29" s="163" t="s">
        <v>29</v>
      </c>
      <c r="G29" s="163" t="s">
        <v>396</v>
      </c>
      <c r="H29" s="163" t="s">
        <v>397</v>
      </c>
      <c r="I29" s="154" t="s">
        <v>398</v>
      </c>
    </row>
    <row r="30" spans="2:9" ht="15" customHeight="1" x14ac:dyDescent="0.2">
      <c r="B30" s="483"/>
      <c r="C30" s="487"/>
      <c r="D30" s="475">
        <v>5.0199999999999996</v>
      </c>
      <c r="E30" s="466" t="s">
        <v>378</v>
      </c>
      <c r="F30" s="163" t="s">
        <v>111</v>
      </c>
      <c r="G30" s="163" t="s">
        <v>372</v>
      </c>
      <c r="H30" s="466" t="s">
        <v>399</v>
      </c>
      <c r="I30" s="477" t="s">
        <v>400</v>
      </c>
    </row>
    <row r="31" spans="2:9" ht="15" customHeight="1" x14ac:dyDescent="0.2">
      <c r="B31" s="483"/>
      <c r="C31" s="487"/>
      <c r="D31" s="479" t="e">
        <v>#N/A</v>
      </c>
      <c r="E31" s="481"/>
      <c r="F31" s="163" t="s">
        <v>401</v>
      </c>
      <c r="G31" s="163" t="s">
        <v>402</v>
      </c>
      <c r="H31" s="481"/>
      <c r="I31" s="480"/>
    </row>
    <row r="32" spans="2:9" ht="15" customHeight="1" x14ac:dyDescent="0.2">
      <c r="B32" s="483"/>
      <c r="C32" s="487"/>
      <c r="D32" s="479" t="e">
        <v>#N/A</v>
      </c>
      <c r="E32" s="481"/>
      <c r="F32" s="163" t="s">
        <v>107</v>
      </c>
      <c r="G32" s="163" t="s">
        <v>145</v>
      </c>
      <c r="H32" s="481"/>
      <c r="I32" s="480"/>
    </row>
    <row r="33" spans="2:9" ht="15" customHeight="1" x14ac:dyDescent="0.2">
      <c r="B33" s="483"/>
      <c r="C33" s="487"/>
      <c r="D33" s="476" t="e">
        <v>#N/A</v>
      </c>
      <c r="E33" s="467"/>
      <c r="F33" s="163" t="s">
        <v>107</v>
      </c>
      <c r="G33" s="163" t="s">
        <v>403</v>
      </c>
      <c r="H33" s="467"/>
      <c r="I33" s="478"/>
    </row>
    <row r="34" spans="2:9" ht="15" customHeight="1" x14ac:dyDescent="0.2">
      <c r="B34" s="483"/>
      <c r="C34" s="487"/>
      <c r="D34" s="347">
        <v>5.03</v>
      </c>
      <c r="E34" s="181" t="s">
        <v>382</v>
      </c>
      <c r="F34" s="163" t="s">
        <v>107</v>
      </c>
      <c r="G34" s="163" t="s">
        <v>413</v>
      </c>
      <c r="H34" s="163" t="s">
        <v>414</v>
      </c>
      <c r="I34" s="154" t="s">
        <v>415</v>
      </c>
    </row>
    <row r="35" spans="2:9" ht="15" customHeight="1" x14ac:dyDescent="0.2">
      <c r="B35" s="483"/>
      <c r="C35" s="471" t="s">
        <v>589</v>
      </c>
      <c r="D35" s="347">
        <v>5.04</v>
      </c>
      <c r="E35" s="168" t="s">
        <v>57</v>
      </c>
      <c r="F35" s="168" t="s">
        <v>25</v>
      </c>
      <c r="G35" s="168" t="s">
        <v>75</v>
      </c>
      <c r="H35" s="163" t="s">
        <v>76</v>
      </c>
      <c r="I35" s="144" t="s">
        <v>77</v>
      </c>
    </row>
    <row r="36" spans="2:9" ht="15" customHeight="1" x14ac:dyDescent="0.2">
      <c r="B36" s="483"/>
      <c r="C36" s="472"/>
      <c r="D36" s="347">
        <v>5.05</v>
      </c>
      <c r="E36" s="228" t="s">
        <v>222</v>
      </c>
      <c r="F36" s="163" t="s">
        <v>226</v>
      </c>
      <c r="G36" s="163" t="s">
        <v>227</v>
      </c>
      <c r="H36" s="163" t="s">
        <v>228</v>
      </c>
      <c r="I36" s="154" t="s">
        <v>229</v>
      </c>
    </row>
    <row r="37" spans="2:9" ht="15" customHeight="1" x14ac:dyDescent="0.2">
      <c r="B37" s="483"/>
      <c r="C37" s="471" t="s">
        <v>638</v>
      </c>
      <c r="D37" s="475">
        <v>5.0599999999999996</v>
      </c>
      <c r="E37" s="466" t="s">
        <v>381</v>
      </c>
      <c r="F37" s="175" t="s">
        <v>29</v>
      </c>
      <c r="G37" s="175" t="s">
        <v>410</v>
      </c>
      <c r="H37" s="466" t="s">
        <v>411</v>
      </c>
      <c r="I37" s="477" t="s">
        <v>412</v>
      </c>
    </row>
    <row r="38" spans="2:9" ht="15" customHeight="1" x14ac:dyDescent="0.2">
      <c r="B38" s="483"/>
      <c r="C38" s="487"/>
      <c r="D38" s="476" t="e">
        <v>#N/A</v>
      </c>
      <c r="E38" s="467"/>
      <c r="F38" s="175" t="s">
        <v>226</v>
      </c>
      <c r="G38" s="175" t="s">
        <v>407</v>
      </c>
      <c r="H38" s="467"/>
      <c r="I38" s="478"/>
    </row>
    <row r="39" spans="2:9" ht="15" customHeight="1" x14ac:dyDescent="0.2">
      <c r="B39" s="483"/>
      <c r="C39" s="353" t="s">
        <v>590</v>
      </c>
      <c r="D39" s="347">
        <v>5.07</v>
      </c>
      <c r="E39" s="228" t="s">
        <v>63</v>
      </c>
      <c r="F39" s="163" t="s">
        <v>79</v>
      </c>
      <c r="G39" s="163" t="s">
        <v>98</v>
      </c>
      <c r="H39" s="163" t="s">
        <v>99</v>
      </c>
      <c r="I39" s="136" t="s">
        <v>100</v>
      </c>
    </row>
    <row r="40" spans="2:9" ht="15" customHeight="1" x14ac:dyDescent="0.2">
      <c r="B40" s="483"/>
      <c r="C40" s="468" t="s">
        <v>588</v>
      </c>
      <c r="D40" s="347">
        <v>5.08</v>
      </c>
      <c r="E40" s="169" t="s">
        <v>56</v>
      </c>
      <c r="F40" s="171" t="s">
        <v>25</v>
      </c>
      <c r="G40" s="171" t="s">
        <v>75</v>
      </c>
      <c r="H40" s="159" t="s">
        <v>76</v>
      </c>
      <c r="I40" s="145" t="s">
        <v>77</v>
      </c>
    </row>
    <row r="41" spans="2:9" ht="15" customHeight="1" x14ac:dyDescent="0.2">
      <c r="B41" s="483"/>
      <c r="C41" s="469"/>
      <c r="D41" s="347">
        <v>5.09</v>
      </c>
      <c r="E41" s="228" t="s">
        <v>223</v>
      </c>
      <c r="F41" s="163"/>
      <c r="G41" s="163"/>
      <c r="H41" s="163" t="s">
        <v>953</v>
      </c>
      <c r="I41" s="154" t="s">
        <v>955</v>
      </c>
    </row>
    <row r="42" spans="2:9" ht="15" customHeight="1" x14ac:dyDescent="0.2">
      <c r="B42" s="483"/>
      <c r="C42" s="112" t="s">
        <v>594</v>
      </c>
      <c r="D42" s="347">
        <v>5.0999999999999996</v>
      </c>
      <c r="E42" s="228" t="s">
        <v>224</v>
      </c>
      <c r="F42" s="163"/>
      <c r="G42" s="163"/>
      <c r="H42" s="163" t="s">
        <v>230</v>
      </c>
      <c r="I42" s="154" t="s">
        <v>954</v>
      </c>
    </row>
    <row r="43" spans="2:9" ht="15" customHeight="1" x14ac:dyDescent="0.2">
      <c r="B43" s="483"/>
      <c r="C43" s="468" t="s">
        <v>593</v>
      </c>
      <c r="D43" s="347">
        <v>5.1100000000000003</v>
      </c>
      <c r="E43" s="228" t="s">
        <v>379</v>
      </c>
      <c r="F43" s="163" t="s">
        <v>226</v>
      </c>
      <c r="G43" s="163" t="s">
        <v>404</v>
      </c>
      <c r="H43" s="163" t="s">
        <v>405</v>
      </c>
      <c r="I43" s="154" t="s">
        <v>406</v>
      </c>
    </row>
    <row r="44" spans="2:9" ht="15" customHeight="1" x14ac:dyDescent="0.2">
      <c r="B44" s="483"/>
      <c r="C44" s="470"/>
      <c r="D44" s="347">
        <v>5.12</v>
      </c>
      <c r="E44" s="228" t="s">
        <v>380</v>
      </c>
      <c r="F44" s="163" t="s">
        <v>226</v>
      </c>
      <c r="G44" s="163" t="s">
        <v>407</v>
      </c>
      <c r="H44" s="163" t="s">
        <v>408</v>
      </c>
      <c r="I44" s="154" t="s">
        <v>409</v>
      </c>
    </row>
    <row r="45" spans="2:9" ht="15" customHeight="1" x14ac:dyDescent="0.2">
      <c r="B45" s="483"/>
      <c r="C45" s="468" t="s">
        <v>592</v>
      </c>
      <c r="D45" s="475">
        <v>5.13</v>
      </c>
      <c r="E45" s="466" t="s">
        <v>236</v>
      </c>
      <c r="F45" s="162" t="s">
        <v>79</v>
      </c>
      <c r="G45" s="162" t="s">
        <v>252</v>
      </c>
      <c r="H45" s="466" t="s">
        <v>253</v>
      </c>
      <c r="I45" s="464" t="s">
        <v>254</v>
      </c>
    </row>
    <row r="46" spans="2:9" ht="15" customHeight="1" x14ac:dyDescent="0.2">
      <c r="B46" s="483"/>
      <c r="C46" s="469"/>
      <c r="D46" s="476" t="e">
        <v>#N/A</v>
      </c>
      <c r="E46" s="467"/>
      <c r="F46" s="162" t="s">
        <v>79</v>
      </c>
      <c r="G46" s="162" t="s">
        <v>255</v>
      </c>
      <c r="H46" s="467"/>
      <c r="I46" s="465"/>
    </row>
    <row r="47" spans="2:9" ht="15" customHeight="1" x14ac:dyDescent="0.2">
      <c r="B47" s="483"/>
      <c r="C47" s="469"/>
      <c r="D47" s="475">
        <v>5.14</v>
      </c>
      <c r="E47" s="466" t="s">
        <v>237</v>
      </c>
      <c r="F47" s="163" t="s">
        <v>79</v>
      </c>
      <c r="G47" s="163" t="s">
        <v>256</v>
      </c>
      <c r="H47" s="466" t="s">
        <v>257</v>
      </c>
      <c r="I47" s="464" t="s">
        <v>258</v>
      </c>
    </row>
    <row r="48" spans="2:9" ht="15" customHeight="1" x14ac:dyDescent="0.2">
      <c r="B48" s="483"/>
      <c r="C48" s="469"/>
      <c r="D48" s="476" t="e">
        <v>#N/A</v>
      </c>
      <c r="E48" s="467"/>
      <c r="F48" s="163" t="s">
        <v>79</v>
      </c>
      <c r="G48" s="163" t="s">
        <v>259</v>
      </c>
      <c r="H48" s="467"/>
      <c r="I48" s="465"/>
    </row>
    <row r="49" spans="2:9" ht="15" customHeight="1" x14ac:dyDescent="0.2">
      <c r="B49" s="483"/>
      <c r="C49" s="470"/>
      <c r="D49" s="347">
        <v>5.15</v>
      </c>
      <c r="E49" s="228" t="s">
        <v>64</v>
      </c>
      <c r="F49" s="163" t="s">
        <v>79</v>
      </c>
      <c r="G49" s="163" t="s">
        <v>98</v>
      </c>
      <c r="H49" s="59" t="s">
        <v>101</v>
      </c>
      <c r="I49" s="146" t="s">
        <v>102</v>
      </c>
    </row>
    <row r="50" spans="2:9" ht="15" customHeight="1" x14ac:dyDescent="0.2">
      <c r="B50" s="483"/>
      <c r="C50" s="471" t="s">
        <v>595</v>
      </c>
      <c r="D50" s="475">
        <v>5.16</v>
      </c>
      <c r="E50" s="466" t="s">
        <v>225</v>
      </c>
      <c r="F50" s="163" t="s">
        <v>84</v>
      </c>
      <c r="G50" s="163" t="s">
        <v>231</v>
      </c>
      <c r="H50" s="466" t="s">
        <v>956</v>
      </c>
      <c r="I50" s="477" t="s">
        <v>957</v>
      </c>
    </row>
    <row r="51" spans="2:9" ht="15" customHeight="1" x14ac:dyDescent="0.2">
      <c r="B51" s="483"/>
      <c r="C51" s="472"/>
      <c r="D51" s="476" t="e">
        <v>#N/A</v>
      </c>
      <c r="E51" s="467"/>
      <c r="F51" s="163" t="s">
        <v>144</v>
      </c>
      <c r="G51" s="163" t="s">
        <v>232</v>
      </c>
      <c r="H51" s="467"/>
      <c r="I51" s="478"/>
    </row>
    <row r="52" spans="2:9" ht="15" customHeight="1" x14ac:dyDescent="0.2">
      <c r="B52" s="482" t="s">
        <v>4</v>
      </c>
      <c r="C52" s="182" t="s">
        <v>637</v>
      </c>
      <c r="D52" s="347">
        <v>6.01</v>
      </c>
      <c r="E52" s="344" t="s">
        <v>201</v>
      </c>
      <c r="F52" s="159" t="s">
        <v>5</v>
      </c>
      <c r="G52" s="159" t="s">
        <v>207</v>
      </c>
      <c r="H52" s="159" t="s">
        <v>208</v>
      </c>
      <c r="I52" s="157" t="s">
        <v>209</v>
      </c>
    </row>
    <row r="53" spans="2:9" ht="15" customHeight="1" x14ac:dyDescent="0.2">
      <c r="B53" s="483"/>
      <c r="C53" s="468" t="s">
        <v>596</v>
      </c>
      <c r="D53" s="347">
        <v>6.02</v>
      </c>
      <c r="E53" s="228" t="s">
        <v>205</v>
      </c>
      <c r="F53" s="162" t="s">
        <v>103</v>
      </c>
      <c r="G53" s="162" t="s">
        <v>216</v>
      </c>
      <c r="H53" s="163" t="s">
        <v>217</v>
      </c>
      <c r="I53" s="154" t="s">
        <v>218</v>
      </c>
    </row>
    <row r="54" spans="2:9" ht="15" customHeight="1" x14ac:dyDescent="0.2">
      <c r="B54" s="483"/>
      <c r="C54" s="470"/>
      <c r="D54" s="347">
        <v>6.03</v>
      </c>
      <c r="E54" s="228" t="s">
        <v>206</v>
      </c>
      <c r="F54" s="163" t="s">
        <v>5</v>
      </c>
      <c r="G54" s="163" t="s">
        <v>219</v>
      </c>
      <c r="H54" s="163" t="s">
        <v>220</v>
      </c>
      <c r="I54" s="154" t="s">
        <v>221</v>
      </c>
    </row>
    <row r="55" spans="2:9" ht="15" customHeight="1" x14ac:dyDescent="0.2">
      <c r="B55" s="483"/>
      <c r="C55" s="468" t="s">
        <v>575</v>
      </c>
      <c r="D55" s="347">
        <v>6.04</v>
      </c>
      <c r="E55" s="181" t="s">
        <v>61</v>
      </c>
      <c r="F55" s="162" t="s">
        <v>5</v>
      </c>
      <c r="G55" s="162" t="s">
        <v>93</v>
      </c>
      <c r="H55" s="163" t="s">
        <v>94</v>
      </c>
      <c r="I55" s="142" t="s">
        <v>95</v>
      </c>
    </row>
    <row r="56" spans="2:9" ht="15" customHeight="1" x14ac:dyDescent="0.2">
      <c r="B56" s="483"/>
      <c r="C56" s="469"/>
      <c r="D56" s="347">
        <v>6.05</v>
      </c>
      <c r="E56" s="228" t="s">
        <v>202</v>
      </c>
      <c r="F56" s="163" t="s">
        <v>5</v>
      </c>
      <c r="G56" s="163" t="s">
        <v>210</v>
      </c>
      <c r="H56" s="163" t="s">
        <v>211</v>
      </c>
      <c r="I56" s="154" t="s">
        <v>212</v>
      </c>
    </row>
    <row r="57" spans="2:9" ht="15" customHeight="1" x14ac:dyDescent="0.2">
      <c r="B57" s="483"/>
      <c r="C57" s="470"/>
      <c r="D57" s="347">
        <v>6.06</v>
      </c>
      <c r="E57" s="181" t="s">
        <v>386</v>
      </c>
      <c r="F57" s="162"/>
      <c r="G57" s="162"/>
      <c r="H57" s="163" t="s">
        <v>424</v>
      </c>
      <c r="I57" s="143" t="s">
        <v>425</v>
      </c>
    </row>
    <row r="58" spans="2:9" ht="15" customHeight="1" x14ac:dyDescent="0.2">
      <c r="B58" s="482" t="s">
        <v>536</v>
      </c>
      <c r="C58" s="468" t="s">
        <v>597</v>
      </c>
      <c r="D58" s="475">
        <v>7.01</v>
      </c>
      <c r="E58" s="466" t="s">
        <v>238</v>
      </c>
      <c r="F58" s="163" t="s">
        <v>107</v>
      </c>
      <c r="G58" s="163" t="s">
        <v>213</v>
      </c>
      <c r="H58" s="466" t="s">
        <v>260</v>
      </c>
      <c r="I58" s="464" t="s">
        <v>261</v>
      </c>
    </row>
    <row r="59" spans="2:9" ht="15" customHeight="1" x14ac:dyDescent="0.2">
      <c r="B59" s="483"/>
      <c r="C59" s="470"/>
      <c r="D59" s="476" t="e">
        <v>#N/A</v>
      </c>
      <c r="E59" s="467"/>
      <c r="F59" s="163" t="s">
        <v>107</v>
      </c>
      <c r="G59" s="163" t="s">
        <v>216</v>
      </c>
      <c r="H59" s="467"/>
      <c r="I59" s="465"/>
    </row>
    <row r="60" spans="2:9" ht="15" customHeight="1" x14ac:dyDescent="0.2">
      <c r="B60" s="483"/>
      <c r="C60" s="111" t="s">
        <v>622</v>
      </c>
      <c r="D60" s="347">
        <v>7.02</v>
      </c>
      <c r="E60" s="344" t="s">
        <v>233</v>
      </c>
      <c r="F60" s="159" t="s">
        <v>107</v>
      </c>
      <c r="G60" s="159" t="s">
        <v>243</v>
      </c>
      <c r="H60" s="159" t="s">
        <v>244</v>
      </c>
      <c r="I60" s="157" t="s">
        <v>245</v>
      </c>
    </row>
    <row r="61" spans="2:9" ht="15" customHeight="1" x14ac:dyDescent="0.2">
      <c r="B61" s="483"/>
      <c r="C61" s="111" t="s">
        <v>623</v>
      </c>
      <c r="D61" s="347">
        <v>7.03</v>
      </c>
      <c r="E61" s="228" t="s">
        <v>239</v>
      </c>
      <c r="F61" s="163" t="s">
        <v>107</v>
      </c>
      <c r="G61" s="163" t="s">
        <v>213</v>
      </c>
      <c r="H61" s="163" t="s">
        <v>214</v>
      </c>
      <c r="I61" s="154" t="s">
        <v>262</v>
      </c>
    </row>
    <row r="62" spans="2:9" ht="15" customHeight="1" x14ac:dyDescent="0.2">
      <c r="B62" s="483"/>
      <c r="C62" s="111" t="s">
        <v>624</v>
      </c>
      <c r="D62" s="347">
        <v>7.04</v>
      </c>
      <c r="E62" s="228" t="s">
        <v>234</v>
      </c>
      <c r="F62" s="163" t="s">
        <v>107</v>
      </c>
      <c r="G62" s="163" t="s">
        <v>246</v>
      </c>
      <c r="H62" s="163" t="s">
        <v>247</v>
      </c>
      <c r="I62" s="154" t="s">
        <v>248</v>
      </c>
    </row>
    <row r="63" spans="2:9" ht="15" customHeight="1" x14ac:dyDescent="0.2">
      <c r="B63" s="483"/>
      <c r="C63" s="468" t="s">
        <v>606</v>
      </c>
      <c r="D63" s="347">
        <v>7.05</v>
      </c>
      <c r="E63" s="228" t="s">
        <v>235</v>
      </c>
      <c r="F63" s="163" t="s">
        <v>84</v>
      </c>
      <c r="G63" s="163" t="s">
        <v>249</v>
      </c>
      <c r="H63" s="163" t="s">
        <v>250</v>
      </c>
      <c r="I63" s="154" t="s">
        <v>251</v>
      </c>
    </row>
    <row r="64" spans="2:9" ht="15" customHeight="1" x14ac:dyDescent="0.2">
      <c r="B64" s="483"/>
      <c r="C64" s="469"/>
      <c r="D64" s="347">
        <v>7.06</v>
      </c>
      <c r="E64" s="228" t="s">
        <v>241</v>
      </c>
      <c r="F64" s="228" t="s">
        <v>84</v>
      </c>
      <c r="G64" s="163" t="s">
        <v>266</v>
      </c>
      <c r="H64" s="163" t="s">
        <v>267</v>
      </c>
      <c r="I64" s="154" t="s">
        <v>268</v>
      </c>
    </row>
    <row r="65" spans="2:9" ht="15" customHeight="1" x14ac:dyDescent="0.2">
      <c r="B65" s="484"/>
      <c r="C65" s="185" t="s">
        <v>203</v>
      </c>
      <c r="D65" s="347">
        <v>7.07</v>
      </c>
      <c r="E65" s="228" t="s">
        <v>204</v>
      </c>
      <c r="F65" s="228" t="s">
        <v>84</v>
      </c>
      <c r="G65" s="163" t="s">
        <v>213</v>
      </c>
      <c r="H65" s="163" t="s">
        <v>214</v>
      </c>
      <c r="I65" s="154" t="s">
        <v>215</v>
      </c>
    </row>
    <row r="66" spans="2:9" ht="15" customHeight="1" x14ac:dyDescent="0.2">
      <c r="B66" s="482" t="s">
        <v>47</v>
      </c>
      <c r="C66" s="349" t="s">
        <v>574</v>
      </c>
      <c r="D66" s="347">
        <v>8.01</v>
      </c>
      <c r="E66" s="228" t="s">
        <v>383</v>
      </c>
      <c r="F66" s="228" t="s">
        <v>84</v>
      </c>
      <c r="G66" s="163" t="s">
        <v>416</v>
      </c>
      <c r="H66" s="163" t="s">
        <v>417</v>
      </c>
      <c r="I66" s="154" t="s">
        <v>418</v>
      </c>
    </row>
    <row r="67" spans="2:9" ht="15" customHeight="1" x14ac:dyDescent="0.2">
      <c r="B67" s="483"/>
      <c r="C67" s="468" t="s">
        <v>573</v>
      </c>
      <c r="D67" s="475">
        <v>8.02</v>
      </c>
      <c r="E67" s="473" t="s">
        <v>59</v>
      </c>
      <c r="F67" s="228" t="s">
        <v>84</v>
      </c>
      <c r="G67" s="162" t="s">
        <v>85</v>
      </c>
      <c r="H67" s="466" t="s">
        <v>86</v>
      </c>
      <c r="I67" s="490" t="s">
        <v>87</v>
      </c>
    </row>
    <row r="68" spans="2:9" ht="15" customHeight="1" x14ac:dyDescent="0.2">
      <c r="B68" s="483"/>
      <c r="C68" s="469"/>
      <c r="D68" s="476" t="e">
        <v>#N/A</v>
      </c>
      <c r="E68" s="474"/>
      <c r="F68" s="228" t="s">
        <v>84</v>
      </c>
      <c r="G68" s="162" t="s">
        <v>88</v>
      </c>
      <c r="H68" s="467"/>
      <c r="I68" s="491"/>
    </row>
    <row r="69" spans="2:9" ht="15" customHeight="1" x14ac:dyDescent="0.2">
      <c r="B69" s="483"/>
      <c r="C69" s="469"/>
      <c r="D69" s="475">
        <v>8.0299999999999994</v>
      </c>
      <c r="E69" s="466" t="s">
        <v>384</v>
      </c>
      <c r="F69" s="228" t="s">
        <v>84</v>
      </c>
      <c r="G69" s="163" t="s">
        <v>80</v>
      </c>
      <c r="H69" s="466" t="s">
        <v>419</v>
      </c>
      <c r="I69" s="477" t="s">
        <v>420</v>
      </c>
    </row>
    <row r="70" spans="2:9" ht="15" customHeight="1" x14ac:dyDescent="0.2">
      <c r="B70" s="483"/>
      <c r="C70" s="469"/>
      <c r="D70" s="476" t="e">
        <v>#N/A</v>
      </c>
      <c r="E70" s="467"/>
      <c r="F70" s="228" t="s">
        <v>84</v>
      </c>
      <c r="G70" s="163" t="s">
        <v>421</v>
      </c>
      <c r="H70" s="467"/>
      <c r="I70" s="478"/>
    </row>
    <row r="71" spans="2:9" ht="15" customHeight="1" x14ac:dyDescent="0.2">
      <c r="B71" s="483"/>
      <c r="C71" s="469"/>
      <c r="D71" s="347">
        <v>8.0399999999999991</v>
      </c>
      <c r="E71" s="228" t="s">
        <v>385</v>
      </c>
      <c r="F71" s="228" t="s">
        <v>84</v>
      </c>
      <c r="G71" s="162" t="s">
        <v>88</v>
      </c>
      <c r="H71" s="163" t="s">
        <v>422</v>
      </c>
      <c r="I71" s="154" t="s">
        <v>423</v>
      </c>
    </row>
    <row r="72" spans="2:9" ht="15" customHeight="1" x14ac:dyDescent="0.2">
      <c r="B72" s="483"/>
      <c r="C72" s="468" t="s">
        <v>571</v>
      </c>
      <c r="D72" s="347">
        <v>8.0500000000000007</v>
      </c>
      <c r="E72" s="228" t="s">
        <v>276</v>
      </c>
      <c r="F72" s="228" t="s">
        <v>84</v>
      </c>
      <c r="G72" s="163" t="s">
        <v>298</v>
      </c>
      <c r="H72" s="163" t="s">
        <v>299</v>
      </c>
      <c r="I72" s="154" t="s">
        <v>300</v>
      </c>
    </row>
    <row r="73" spans="2:9" ht="15" customHeight="1" x14ac:dyDescent="0.2">
      <c r="B73" s="483"/>
      <c r="C73" s="469"/>
      <c r="D73" s="347">
        <v>8.06</v>
      </c>
      <c r="E73" s="228" t="s">
        <v>277</v>
      </c>
      <c r="F73" s="228" t="s">
        <v>84</v>
      </c>
      <c r="G73" s="163" t="s">
        <v>295</v>
      </c>
      <c r="H73" s="163" t="s">
        <v>301</v>
      </c>
      <c r="I73" s="154" t="s">
        <v>302</v>
      </c>
    </row>
    <row r="74" spans="2:9" ht="15" customHeight="1" x14ac:dyDescent="0.2">
      <c r="B74" s="483"/>
      <c r="C74" s="469"/>
      <c r="D74" s="347">
        <v>8.07</v>
      </c>
      <c r="E74" s="228" t="s">
        <v>278</v>
      </c>
      <c r="F74" s="228" t="s">
        <v>84</v>
      </c>
      <c r="G74" s="163" t="s">
        <v>303</v>
      </c>
      <c r="H74" s="163" t="s">
        <v>304</v>
      </c>
      <c r="I74" s="154" t="s">
        <v>305</v>
      </c>
    </row>
    <row r="75" spans="2:9" ht="15" customHeight="1" x14ac:dyDescent="0.2">
      <c r="B75" s="483"/>
      <c r="C75" s="469"/>
      <c r="D75" s="475">
        <v>8.08</v>
      </c>
      <c r="E75" s="466" t="s">
        <v>339</v>
      </c>
      <c r="F75" s="228" t="s">
        <v>84</v>
      </c>
      <c r="G75" s="163" t="s">
        <v>295</v>
      </c>
      <c r="H75" s="158" t="s">
        <v>348</v>
      </c>
      <c r="I75" s="155" t="s">
        <v>349</v>
      </c>
    </row>
    <row r="76" spans="2:9" ht="15" customHeight="1" x14ac:dyDescent="0.2">
      <c r="B76" s="483"/>
      <c r="C76" s="470"/>
      <c r="D76" s="476" t="e">
        <v>#N/A</v>
      </c>
      <c r="E76" s="467"/>
      <c r="F76" s="228" t="s">
        <v>84</v>
      </c>
      <c r="G76" s="163" t="s">
        <v>347</v>
      </c>
      <c r="H76" s="159"/>
      <c r="I76" s="157"/>
    </row>
    <row r="77" spans="2:9" ht="15" customHeight="1" x14ac:dyDescent="0.2">
      <c r="B77" s="483"/>
      <c r="C77" s="468" t="s">
        <v>570</v>
      </c>
      <c r="D77" s="475">
        <v>8.09</v>
      </c>
      <c r="E77" s="473" t="s">
        <v>60</v>
      </c>
      <c r="F77" s="228" t="s">
        <v>84</v>
      </c>
      <c r="G77" s="162" t="s">
        <v>89</v>
      </c>
      <c r="H77" s="466" t="s">
        <v>90</v>
      </c>
      <c r="I77" s="490" t="s">
        <v>91</v>
      </c>
    </row>
    <row r="78" spans="2:9" ht="15" customHeight="1" x14ac:dyDescent="0.2">
      <c r="B78" s="483"/>
      <c r="C78" s="469"/>
      <c r="D78" s="476" t="e">
        <v>#N/A</v>
      </c>
      <c r="E78" s="474"/>
      <c r="F78" s="228" t="s">
        <v>84</v>
      </c>
      <c r="G78" s="162" t="s">
        <v>92</v>
      </c>
      <c r="H78" s="467"/>
      <c r="I78" s="491"/>
    </row>
    <row r="79" spans="2:9" ht="15" customHeight="1" x14ac:dyDescent="0.2">
      <c r="B79" s="483"/>
      <c r="C79" s="468" t="s">
        <v>572</v>
      </c>
      <c r="D79" s="347">
        <v>8.1</v>
      </c>
      <c r="E79" s="344" t="s">
        <v>275</v>
      </c>
      <c r="F79" s="228" t="s">
        <v>84</v>
      </c>
      <c r="G79" s="159" t="s">
        <v>295</v>
      </c>
      <c r="H79" s="159" t="s">
        <v>296</v>
      </c>
      <c r="I79" s="157" t="s">
        <v>297</v>
      </c>
    </row>
    <row r="80" spans="2:9" ht="15" customHeight="1" x14ac:dyDescent="0.2">
      <c r="B80" s="483"/>
      <c r="C80" s="469"/>
      <c r="D80" s="347">
        <v>8.11</v>
      </c>
      <c r="E80" s="228" t="s">
        <v>280</v>
      </c>
      <c r="F80" s="228" t="s">
        <v>84</v>
      </c>
      <c r="G80" s="163" t="s">
        <v>310</v>
      </c>
      <c r="H80" s="163" t="s">
        <v>311</v>
      </c>
      <c r="I80" s="154" t="s">
        <v>312</v>
      </c>
    </row>
    <row r="81" spans="2:9" ht="15" customHeight="1" x14ac:dyDescent="0.2">
      <c r="B81" s="483"/>
      <c r="C81" s="469"/>
      <c r="D81" s="475">
        <v>8.1199999999999992</v>
      </c>
      <c r="E81" s="473" t="s">
        <v>340</v>
      </c>
      <c r="F81" s="228" t="s">
        <v>84</v>
      </c>
      <c r="G81" s="162" t="s">
        <v>350</v>
      </c>
      <c r="H81" s="466" t="s">
        <v>351</v>
      </c>
      <c r="I81" s="488" t="s">
        <v>352</v>
      </c>
    </row>
    <row r="82" spans="2:9" ht="15" customHeight="1" x14ac:dyDescent="0.2">
      <c r="B82" s="483"/>
      <c r="C82" s="469"/>
      <c r="D82" s="476" t="e">
        <v>#N/A</v>
      </c>
      <c r="E82" s="474"/>
      <c r="F82" s="228" t="s">
        <v>84</v>
      </c>
      <c r="G82" s="162" t="s">
        <v>295</v>
      </c>
      <c r="H82" s="467"/>
      <c r="I82" s="489"/>
    </row>
    <row r="83" spans="2:9" ht="15" customHeight="1" x14ac:dyDescent="0.2">
      <c r="B83" s="483"/>
      <c r="C83" s="468" t="s">
        <v>7</v>
      </c>
      <c r="D83" s="347">
        <v>8.1300000000000008</v>
      </c>
      <c r="E83" s="344" t="s">
        <v>457</v>
      </c>
      <c r="F83" s="228" t="s">
        <v>84</v>
      </c>
      <c r="G83" s="159" t="s">
        <v>71</v>
      </c>
      <c r="H83" s="159" t="s">
        <v>72</v>
      </c>
      <c r="I83" s="157" t="s">
        <v>73</v>
      </c>
    </row>
    <row r="84" spans="2:9" ht="15" customHeight="1" x14ac:dyDescent="0.2">
      <c r="B84" s="483"/>
      <c r="C84" s="470"/>
      <c r="D84" s="347">
        <v>8.14</v>
      </c>
      <c r="E84" s="228" t="s">
        <v>388</v>
      </c>
      <c r="F84" s="228" t="s">
        <v>84</v>
      </c>
      <c r="G84" s="163" t="s">
        <v>429</v>
      </c>
      <c r="H84" s="163" t="s">
        <v>430</v>
      </c>
      <c r="I84" s="154" t="s">
        <v>431</v>
      </c>
    </row>
    <row r="85" spans="2:9" ht="15" customHeight="1" x14ac:dyDescent="0.2">
      <c r="B85" s="484"/>
      <c r="C85" s="111" t="s">
        <v>621</v>
      </c>
      <c r="D85" s="347">
        <v>8.15</v>
      </c>
      <c r="E85" s="228" t="s">
        <v>387</v>
      </c>
      <c r="F85" s="228" t="s">
        <v>84</v>
      </c>
      <c r="G85" s="163" t="s">
        <v>426</v>
      </c>
      <c r="H85" s="163" t="s">
        <v>427</v>
      </c>
      <c r="I85" s="154" t="s">
        <v>428</v>
      </c>
    </row>
    <row r="86" spans="2:9" ht="15" customHeight="1" x14ac:dyDescent="0.2">
      <c r="B86" s="485" t="s">
        <v>540</v>
      </c>
      <c r="C86" s="468" t="s">
        <v>620</v>
      </c>
      <c r="D86" s="347">
        <v>9.01</v>
      </c>
      <c r="E86" s="228" t="s">
        <v>458</v>
      </c>
      <c r="F86" s="228" t="s">
        <v>84</v>
      </c>
      <c r="G86" s="163" t="s">
        <v>464</v>
      </c>
      <c r="H86" s="163" t="s">
        <v>465</v>
      </c>
      <c r="I86" s="154" t="s">
        <v>466</v>
      </c>
    </row>
    <row r="87" spans="2:9" ht="15" customHeight="1" x14ac:dyDescent="0.2">
      <c r="B87" s="486"/>
      <c r="C87" s="469"/>
      <c r="D87" s="347">
        <v>9.02</v>
      </c>
      <c r="E87" s="228" t="s">
        <v>459</v>
      </c>
      <c r="F87" s="228" t="s">
        <v>84</v>
      </c>
      <c r="G87" s="163" t="s">
        <v>467</v>
      </c>
      <c r="H87" s="162" t="s">
        <v>468</v>
      </c>
      <c r="I87" s="154" t="s">
        <v>469</v>
      </c>
    </row>
    <row r="88" spans="2:9" ht="15" customHeight="1" x14ac:dyDescent="0.2">
      <c r="B88" s="486"/>
      <c r="C88" s="172" t="s">
        <v>576</v>
      </c>
      <c r="D88" s="347">
        <v>9.0299999999999994</v>
      </c>
      <c r="E88" s="343" t="s">
        <v>461</v>
      </c>
      <c r="F88" s="228" t="s">
        <v>84</v>
      </c>
      <c r="G88" s="175" t="s">
        <v>470</v>
      </c>
      <c r="H88" s="173" t="s">
        <v>471</v>
      </c>
      <c r="I88" s="178" t="s">
        <v>472</v>
      </c>
    </row>
    <row r="89" spans="2:9" ht="15" customHeight="1" x14ac:dyDescent="0.2">
      <c r="B89" s="486"/>
      <c r="C89" s="468" t="s">
        <v>577</v>
      </c>
      <c r="D89" s="475">
        <v>9.0399999999999991</v>
      </c>
      <c r="E89" s="466" t="s">
        <v>462</v>
      </c>
      <c r="F89" s="228" t="s">
        <v>84</v>
      </c>
      <c r="G89" s="163" t="s">
        <v>473</v>
      </c>
      <c r="H89" s="466" t="s">
        <v>474</v>
      </c>
      <c r="I89" s="477" t="s">
        <v>475</v>
      </c>
    </row>
    <row r="90" spans="2:9" ht="15" customHeight="1" x14ac:dyDescent="0.2">
      <c r="B90" s="486"/>
      <c r="C90" s="470"/>
      <c r="D90" s="476" t="e">
        <v>#N/A</v>
      </c>
      <c r="E90" s="467"/>
      <c r="F90" s="228" t="s">
        <v>84</v>
      </c>
      <c r="G90" s="163" t="s">
        <v>476</v>
      </c>
      <c r="H90" s="467"/>
      <c r="I90" s="478"/>
    </row>
    <row r="91" spans="2:9" ht="15" customHeight="1" x14ac:dyDescent="0.2">
      <c r="B91" s="486"/>
      <c r="C91" s="185" t="s">
        <v>35</v>
      </c>
      <c r="D91" s="347">
        <v>9.0500000000000007</v>
      </c>
      <c r="E91" s="228" t="s">
        <v>463</v>
      </c>
      <c r="F91" s="228" t="s">
        <v>84</v>
      </c>
      <c r="G91" s="163" t="s">
        <v>477</v>
      </c>
      <c r="H91" s="163" t="s">
        <v>478</v>
      </c>
      <c r="I91" s="154" t="s">
        <v>479</v>
      </c>
    </row>
    <row r="92" spans="2:9" ht="15" customHeight="1" x14ac:dyDescent="0.2">
      <c r="B92" s="482" t="s">
        <v>635</v>
      </c>
      <c r="C92" s="468" t="s">
        <v>580</v>
      </c>
      <c r="D92" s="475">
        <v>10.01</v>
      </c>
      <c r="E92" s="466" t="s">
        <v>436</v>
      </c>
      <c r="F92" s="228" t="s">
        <v>84</v>
      </c>
      <c r="G92" s="163" t="s">
        <v>162</v>
      </c>
      <c r="H92" s="473" t="s">
        <v>442</v>
      </c>
      <c r="I92" s="477" t="s">
        <v>443</v>
      </c>
    </row>
    <row r="93" spans="2:9" ht="15" customHeight="1" x14ac:dyDescent="0.2">
      <c r="B93" s="483"/>
      <c r="C93" s="469"/>
      <c r="D93" s="476" t="e">
        <v>#N/A</v>
      </c>
      <c r="E93" s="467"/>
      <c r="F93" s="228" t="s">
        <v>84</v>
      </c>
      <c r="G93" s="163" t="s">
        <v>444</v>
      </c>
      <c r="H93" s="474"/>
      <c r="I93" s="478"/>
    </row>
    <row r="94" spans="2:9" ht="15" customHeight="1" x14ac:dyDescent="0.2">
      <c r="B94" s="483"/>
      <c r="C94" s="468" t="s">
        <v>581</v>
      </c>
      <c r="D94" s="347">
        <v>10.02</v>
      </c>
      <c r="E94" s="228" t="s">
        <v>437</v>
      </c>
      <c r="F94" s="228" t="s">
        <v>84</v>
      </c>
      <c r="G94" s="163" t="s">
        <v>446</v>
      </c>
      <c r="H94" s="162" t="s">
        <v>447</v>
      </c>
      <c r="I94" s="154" t="s">
        <v>448</v>
      </c>
    </row>
    <row r="95" spans="2:9" ht="15" customHeight="1" x14ac:dyDescent="0.2">
      <c r="B95" s="483"/>
      <c r="C95" s="469"/>
      <c r="D95" s="347">
        <v>10.029999999999999</v>
      </c>
      <c r="E95" s="228" t="s">
        <v>438</v>
      </c>
      <c r="F95" s="228" t="s">
        <v>84</v>
      </c>
      <c r="G95" s="163" t="s">
        <v>445</v>
      </c>
      <c r="H95" s="163" t="s">
        <v>450</v>
      </c>
      <c r="I95" s="154" t="s">
        <v>451</v>
      </c>
    </row>
    <row r="96" spans="2:9" ht="15" customHeight="1" x14ac:dyDescent="0.2">
      <c r="B96" s="483"/>
      <c r="C96" s="469"/>
      <c r="D96" s="475">
        <v>10.039999999999999</v>
      </c>
      <c r="E96" s="466" t="s">
        <v>439</v>
      </c>
      <c r="F96" s="228" t="s">
        <v>84</v>
      </c>
      <c r="G96" s="163" t="s">
        <v>330</v>
      </c>
      <c r="H96" s="466" t="s">
        <v>452</v>
      </c>
      <c r="I96" s="477" t="s">
        <v>453</v>
      </c>
    </row>
    <row r="97" spans="2:9" ht="15" customHeight="1" x14ac:dyDescent="0.2">
      <c r="B97" s="483"/>
      <c r="C97" s="470"/>
      <c r="D97" s="476" t="e">
        <v>#N/A</v>
      </c>
      <c r="E97" s="467"/>
      <c r="F97" s="228" t="s">
        <v>84</v>
      </c>
      <c r="G97" s="163" t="s">
        <v>454</v>
      </c>
      <c r="H97" s="467"/>
      <c r="I97" s="478"/>
    </row>
    <row r="98" spans="2:9" ht="15" customHeight="1" x14ac:dyDescent="0.2">
      <c r="B98" s="483"/>
      <c r="C98" s="468" t="s">
        <v>578</v>
      </c>
      <c r="D98" s="475">
        <v>10.050000000000001</v>
      </c>
      <c r="E98" s="473" t="s">
        <v>155</v>
      </c>
      <c r="F98" s="228" t="s">
        <v>84</v>
      </c>
      <c r="G98" s="181" t="s">
        <v>165</v>
      </c>
      <c r="H98" s="473" t="s">
        <v>166</v>
      </c>
      <c r="I98" s="494" t="s">
        <v>167</v>
      </c>
    </row>
    <row r="99" spans="2:9" ht="15" customHeight="1" x14ac:dyDescent="0.2">
      <c r="B99" s="483"/>
      <c r="C99" s="469"/>
      <c r="D99" s="479" t="e">
        <v>#N/A</v>
      </c>
      <c r="E99" s="493"/>
      <c r="F99" s="228" t="s">
        <v>84</v>
      </c>
      <c r="G99" s="181" t="s">
        <v>168</v>
      </c>
      <c r="H99" s="493"/>
      <c r="I99" s="495"/>
    </row>
    <row r="100" spans="2:9" ht="15" customHeight="1" x14ac:dyDescent="0.2">
      <c r="B100" s="483"/>
      <c r="C100" s="469"/>
      <c r="D100" s="476" t="e">
        <v>#N/A</v>
      </c>
      <c r="E100" s="474"/>
      <c r="F100" s="228" t="s">
        <v>84</v>
      </c>
      <c r="G100" s="181" t="s">
        <v>161</v>
      </c>
      <c r="H100" s="474"/>
      <c r="I100" s="496"/>
    </row>
    <row r="101" spans="2:9" ht="15" customHeight="1" x14ac:dyDescent="0.2">
      <c r="B101" s="483"/>
      <c r="C101" s="470"/>
      <c r="D101" s="347">
        <v>10.06</v>
      </c>
      <c r="E101" s="168" t="s">
        <v>156</v>
      </c>
      <c r="F101" s="228" t="s">
        <v>84</v>
      </c>
      <c r="G101" s="163" t="s">
        <v>169</v>
      </c>
      <c r="H101" s="162" t="s">
        <v>170</v>
      </c>
      <c r="I101" s="154" t="s">
        <v>171</v>
      </c>
    </row>
    <row r="102" spans="2:9" ht="15" customHeight="1" x14ac:dyDescent="0.2">
      <c r="B102" s="484"/>
      <c r="C102" s="111" t="s">
        <v>579</v>
      </c>
      <c r="D102" s="347">
        <v>10.07</v>
      </c>
      <c r="E102" s="228" t="s">
        <v>154</v>
      </c>
      <c r="F102" s="228" t="s">
        <v>84</v>
      </c>
      <c r="G102" s="163" t="s">
        <v>162</v>
      </c>
      <c r="H102" s="57" t="s">
        <v>163</v>
      </c>
      <c r="I102" s="138" t="s">
        <v>164</v>
      </c>
    </row>
    <row r="103" spans="2:9" ht="15" customHeight="1" x14ac:dyDescent="0.2">
      <c r="B103" s="482" t="s">
        <v>559</v>
      </c>
      <c r="C103" s="468" t="s">
        <v>29</v>
      </c>
      <c r="D103" s="347">
        <v>11.01</v>
      </c>
      <c r="E103" s="345" t="s">
        <v>272</v>
      </c>
      <c r="F103" s="228" t="s">
        <v>84</v>
      </c>
      <c r="G103" s="175" t="s">
        <v>68</v>
      </c>
      <c r="H103" s="175" t="s">
        <v>69</v>
      </c>
      <c r="I103" s="136" t="s">
        <v>70</v>
      </c>
    </row>
    <row r="104" spans="2:9" ht="15" customHeight="1" x14ac:dyDescent="0.2">
      <c r="B104" s="483"/>
      <c r="C104" s="469"/>
      <c r="D104" s="347">
        <v>11.02</v>
      </c>
      <c r="E104" s="228" t="s">
        <v>287</v>
      </c>
      <c r="F104" s="228" t="s">
        <v>84</v>
      </c>
      <c r="G104" s="175" t="s">
        <v>334</v>
      </c>
      <c r="H104" s="175" t="s">
        <v>335</v>
      </c>
      <c r="I104" s="147" t="s">
        <v>336</v>
      </c>
    </row>
    <row r="105" spans="2:9" ht="15" customHeight="1" x14ac:dyDescent="0.2">
      <c r="B105" s="483"/>
      <c r="C105" s="111" t="s">
        <v>583</v>
      </c>
      <c r="D105" s="347">
        <v>11.03</v>
      </c>
      <c r="E105" s="228" t="s">
        <v>273</v>
      </c>
      <c r="F105" s="228" t="s">
        <v>84</v>
      </c>
      <c r="G105" s="175" t="s">
        <v>289</v>
      </c>
      <c r="H105" s="175" t="s">
        <v>290</v>
      </c>
      <c r="I105" s="176" t="s">
        <v>291</v>
      </c>
    </row>
    <row r="106" spans="2:9" ht="15" customHeight="1" x14ac:dyDescent="0.2">
      <c r="B106" s="483"/>
      <c r="C106" s="468" t="s">
        <v>585</v>
      </c>
      <c r="D106" s="475">
        <v>11.04</v>
      </c>
      <c r="E106" s="466" t="s">
        <v>279</v>
      </c>
      <c r="F106" s="228" t="s">
        <v>84</v>
      </c>
      <c r="G106" s="175" t="s">
        <v>306</v>
      </c>
      <c r="H106" s="173" t="s">
        <v>307</v>
      </c>
      <c r="I106" s="178" t="s">
        <v>308</v>
      </c>
    </row>
    <row r="107" spans="2:9" ht="15" customHeight="1" x14ac:dyDescent="0.2">
      <c r="B107" s="483"/>
      <c r="C107" s="469"/>
      <c r="D107" s="479" t="e">
        <v>#N/A</v>
      </c>
      <c r="E107" s="481"/>
      <c r="F107" s="228" t="s">
        <v>84</v>
      </c>
      <c r="G107" s="175" t="s">
        <v>309</v>
      </c>
      <c r="H107" s="177"/>
      <c r="I107" s="180"/>
    </row>
    <row r="108" spans="2:9" ht="15" customHeight="1" x14ac:dyDescent="0.25">
      <c r="B108" s="483"/>
      <c r="C108" s="469"/>
      <c r="D108" s="476" t="e">
        <v>#N/A</v>
      </c>
      <c r="E108" s="467"/>
      <c r="F108" s="228" t="s">
        <v>84</v>
      </c>
      <c r="G108" s="175" t="s">
        <v>74</v>
      </c>
      <c r="H108" s="174"/>
      <c r="I108" s="148"/>
    </row>
    <row r="109" spans="2:9" ht="15" customHeight="1" x14ac:dyDescent="0.2">
      <c r="B109" s="483"/>
      <c r="C109" s="469"/>
      <c r="D109" s="347">
        <v>11.05</v>
      </c>
      <c r="E109" s="228" t="s">
        <v>282</v>
      </c>
      <c r="F109" s="228" t="s">
        <v>84</v>
      </c>
      <c r="G109" s="175" t="s">
        <v>315</v>
      </c>
      <c r="H109" s="175" t="s">
        <v>316</v>
      </c>
      <c r="I109" s="139" t="s">
        <v>317</v>
      </c>
    </row>
    <row r="110" spans="2:9" ht="15" customHeight="1" x14ac:dyDescent="0.2">
      <c r="B110" s="483"/>
      <c r="C110" s="111" t="s">
        <v>584</v>
      </c>
      <c r="D110" s="347">
        <v>11.06</v>
      </c>
      <c r="E110" s="228" t="s">
        <v>286</v>
      </c>
      <c r="F110" s="228" t="s">
        <v>84</v>
      </c>
      <c r="G110" s="175" t="s">
        <v>331</v>
      </c>
      <c r="H110" s="175" t="s">
        <v>332</v>
      </c>
      <c r="I110" s="147" t="s">
        <v>333</v>
      </c>
    </row>
    <row r="111" spans="2:9" ht="15" customHeight="1" x14ac:dyDescent="0.2">
      <c r="B111" s="483"/>
      <c r="C111" s="468" t="s">
        <v>32</v>
      </c>
      <c r="D111" s="347">
        <v>11.07</v>
      </c>
      <c r="E111" s="228" t="s">
        <v>274</v>
      </c>
      <c r="F111" s="228" t="s">
        <v>84</v>
      </c>
      <c r="G111" s="175" t="s">
        <v>292</v>
      </c>
      <c r="H111" s="175" t="s">
        <v>293</v>
      </c>
      <c r="I111" s="176" t="s">
        <v>294</v>
      </c>
    </row>
    <row r="112" spans="2:9" ht="15" customHeight="1" x14ac:dyDescent="0.2">
      <c r="B112" s="483"/>
      <c r="C112" s="469"/>
      <c r="D112" s="475">
        <v>11.08</v>
      </c>
      <c r="E112" s="466" t="s">
        <v>285</v>
      </c>
      <c r="F112" s="228" t="s">
        <v>84</v>
      </c>
      <c r="G112" s="181" t="s">
        <v>324</v>
      </c>
      <c r="H112" s="173" t="s">
        <v>325</v>
      </c>
      <c r="I112" s="178" t="s">
        <v>326</v>
      </c>
    </row>
    <row r="113" spans="2:9" ht="15" customHeight="1" x14ac:dyDescent="0.2">
      <c r="B113" s="483"/>
      <c r="C113" s="469"/>
      <c r="D113" s="479" t="e">
        <v>#N/A</v>
      </c>
      <c r="E113" s="481"/>
      <c r="F113" s="228" t="s">
        <v>84</v>
      </c>
      <c r="G113" s="181" t="s">
        <v>327</v>
      </c>
      <c r="H113" s="177"/>
      <c r="I113" s="180"/>
    </row>
    <row r="114" spans="2:9" ht="15" customHeight="1" x14ac:dyDescent="0.2">
      <c r="B114" s="483"/>
      <c r="C114" s="469"/>
      <c r="D114" s="479" t="e">
        <v>#N/A</v>
      </c>
      <c r="E114" s="481"/>
      <c r="F114" s="228" t="s">
        <v>84</v>
      </c>
      <c r="G114" s="181" t="s">
        <v>328</v>
      </c>
      <c r="H114" s="177"/>
      <c r="I114" s="180"/>
    </row>
    <row r="115" spans="2:9" ht="15" customHeight="1" x14ac:dyDescent="0.2">
      <c r="B115" s="483"/>
      <c r="C115" s="469"/>
      <c r="D115" s="476" t="e">
        <v>#N/A</v>
      </c>
      <c r="E115" s="467"/>
      <c r="F115" s="228" t="s">
        <v>84</v>
      </c>
      <c r="G115" s="181" t="s">
        <v>329</v>
      </c>
      <c r="H115" s="174"/>
      <c r="I115" s="179"/>
    </row>
    <row r="116" spans="2:9" ht="15" customHeight="1" x14ac:dyDescent="0.2">
      <c r="B116" s="483"/>
      <c r="C116" s="468" t="s">
        <v>586</v>
      </c>
      <c r="D116" s="475">
        <v>11.09</v>
      </c>
      <c r="E116" s="466" t="s">
        <v>283</v>
      </c>
      <c r="F116" s="228" t="s">
        <v>84</v>
      </c>
      <c r="G116" s="175" t="s">
        <v>318</v>
      </c>
      <c r="H116" s="173" t="s">
        <v>319</v>
      </c>
      <c r="I116" s="139" t="s">
        <v>320</v>
      </c>
    </row>
    <row r="117" spans="2:9" ht="15" customHeight="1" x14ac:dyDescent="0.2">
      <c r="B117" s="483"/>
      <c r="C117" s="469"/>
      <c r="D117" s="479" t="e">
        <v>#N/A</v>
      </c>
      <c r="E117" s="481"/>
      <c r="F117" s="175"/>
      <c r="G117" s="175"/>
      <c r="H117" s="177"/>
      <c r="I117" s="137"/>
    </row>
    <row r="118" spans="2:9" ht="15" customHeight="1" x14ac:dyDescent="0.2">
      <c r="B118" s="483"/>
      <c r="C118" s="469"/>
      <c r="D118" s="476" t="e">
        <v>#N/A</v>
      </c>
      <c r="E118" s="467"/>
      <c r="F118" s="175" t="s">
        <v>29</v>
      </c>
      <c r="G118" s="175" t="s">
        <v>321</v>
      </c>
      <c r="H118" s="174"/>
      <c r="I118" s="131"/>
    </row>
    <row r="119" spans="2:9" ht="15" customHeight="1" x14ac:dyDescent="0.2">
      <c r="B119" s="483"/>
      <c r="C119" s="469"/>
      <c r="D119" s="347">
        <v>11.1</v>
      </c>
      <c r="E119" s="352" t="s">
        <v>284</v>
      </c>
      <c r="F119" s="175"/>
      <c r="G119" s="175"/>
      <c r="H119" s="177" t="s">
        <v>322</v>
      </c>
      <c r="I119" s="180" t="s">
        <v>323</v>
      </c>
    </row>
    <row r="120" spans="2:9" ht="15" customHeight="1" x14ac:dyDescent="0.2">
      <c r="B120" s="484"/>
      <c r="C120" s="111" t="s">
        <v>582</v>
      </c>
      <c r="D120" s="347">
        <v>11.11</v>
      </c>
      <c r="E120" s="228" t="s">
        <v>288</v>
      </c>
      <c r="F120" s="181" t="s">
        <v>29</v>
      </c>
      <c r="G120" s="181" t="s">
        <v>334</v>
      </c>
      <c r="H120" s="175" t="s">
        <v>337</v>
      </c>
      <c r="I120" s="176" t="s">
        <v>338</v>
      </c>
    </row>
    <row r="121" spans="2:9" ht="15" customHeight="1" x14ac:dyDescent="0.2">
      <c r="B121" s="482" t="s">
        <v>31</v>
      </c>
      <c r="C121" s="468" t="s">
        <v>78</v>
      </c>
      <c r="D121" s="347">
        <v>12.01</v>
      </c>
      <c r="E121" s="344" t="s">
        <v>186</v>
      </c>
      <c r="F121" s="159" t="s">
        <v>78</v>
      </c>
      <c r="G121" s="159" t="s">
        <v>187</v>
      </c>
      <c r="H121" s="159" t="s">
        <v>188</v>
      </c>
      <c r="I121" s="160" t="s">
        <v>189</v>
      </c>
    </row>
    <row r="122" spans="2:9" ht="15" customHeight="1" x14ac:dyDescent="0.2">
      <c r="B122" s="483"/>
      <c r="C122" s="469"/>
      <c r="D122" s="347">
        <v>12.02</v>
      </c>
      <c r="E122" s="228" t="s">
        <v>153</v>
      </c>
      <c r="F122" s="163" t="s">
        <v>78</v>
      </c>
      <c r="G122" s="163" t="s">
        <v>158</v>
      </c>
      <c r="H122" s="163" t="s">
        <v>159</v>
      </c>
      <c r="I122" s="154" t="s">
        <v>160</v>
      </c>
    </row>
    <row r="123" spans="2:9" ht="15" customHeight="1" x14ac:dyDescent="0.2">
      <c r="B123" s="483"/>
      <c r="C123" s="469"/>
      <c r="D123" s="475">
        <v>12.03</v>
      </c>
      <c r="E123" s="466" t="s">
        <v>184</v>
      </c>
      <c r="F123" s="163" t="s">
        <v>78</v>
      </c>
      <c r="G123" s="163" t="s">
        <v>191</v>
      </c>
      <c r="H123" s="466" t="s">
        <v>194</v>
      </c>
      <c r="I123" s="464" t="s">
        <v>195</v>
      </c>
    </row>
    <row r="124" spans="2:9" ht="15" customHeight="1" x14ac:dyDescent="0.2">
      <c r="B124" s="483"/>
      <c r="C124" s="469"/>
      <c r="D124" s="476" t="e">
        <v>#N/A</v>
      </c>
      <c r="E124" s="467"/>
      <c r="F124" s="163" t="s">
        <v>196</v>
      </c>
      <c r="G124" s="163" t="s">
        <v>197</v>
      </c>
      <c r="H124" s="467"/>
      <c r="I124" s="465"/>
    </row>
    <row r="125" spans="2:9" ht="15" customHeight="1" x14ac:dyDescent="0.2">
      <c r="B125" s="483"/>
      <c r="C125" s="469"/>
      <c r="D125" s="347">
        <v>12.04</v>
      </c>
      <c r="E125" s="228" t="s">
        <v>185</v>
      </c>
      <c r="F125" s="163" t="s">
        <v>78</v>
      </c>
      <c r="G125" s="163" t="s">
        <v>198</v>
      </c>
      <c r="H125" s="163" t="s">
        <v>199</v>
      </c>
      <c r="I125" s="136" t="s">
        <v>200</v>
      </c>
    </row>
    <row r="126" spans="2:9" ht="15" customHeight="1" x14ac:dyDescent="0.2">
      <c r="B126" s="483"/>
      <c r="C126" s="468" t="s">
        <v>598</v>
      </c>
      <c r="D126" s="347">
        <v>12.05</v>
      </c>
      <c r="E126" s="228" t="s">
        <v>183</v>
      </c>
      <c r="F126" s="162" t="s">
        <v>78</v>
      </c>
      <c r="G126" s="162" t="s">
        <v>191</v>
      </c>
      <c r="H126" s="163" t="s">
        <v>192</v>
      </c>
      <c r="I126" s="136" t="s">
        <v>193</v>
      </c>
    </row>
    <row r="127" spans="2:9" ht="15" customHeight="1" x14ac:dyDescent="0.2">
      <c r="B127" s="483"/>
      <c r="C127" s="470"/>
      <c r="D127" s="347">
        <v>12.06</v>
      </c>
      <c r="E127" s="228" t="s">
        <v>242</v>
      </c>
      <c r="F127" s="163" t="s">
        <v>78</v>
      </c>
      <c r="G127" s="163" t="s">
        <v>269</v>
      </c>
      <c r="H127" s="163" t="s">
        <v>270</v>
      </c>
      <c r="I127" s="154" t="s">
        <v>271</v>
      </c>
    </row>
    <row r="128" spans="2:9" ht="15" customHeight="1" x14ac:dyDescent="0.2">
      <c r="B128" s="483"/>
      <c r="C128" s="468" t="s">
        <v>599</v>
      </c>
      <c r="D128" s="347">
        <v>12.07</v>
      </c>
      <c r="E128" s="228" t="s">
        <v>375</v>
      </c>
      <c r="F128" s="163" t="s">
        <v>78</v>
      </c>
      <c r="G128" s="163" t="s">
        <v>391</v>
      </c>
      <c r="H128" s="163" t="s">
        <v>392</v>
      </c>
      <c r="I128" s="154" t="s">
        <v>393</v>
      </c>
    </row>
    <row r="129" spans="2:9" ht="15" customHeight="1" x14ac:dyDescent="0.2">
      <c r="B129" s="483"/>
      <c r="C129" s="469"/>
      <c r="D129" s="347">
        <v>12.08</v>
      </c>
      <c r="E129" s="181" t="s">
        <v>58</v>
      </c>
      <c r="F129" s="162" t="s">
        <v>79</v>
      </c>
      <c r="G129" s="162" t="s">
        <v>80</v>
      </c>
      <c r="H129" s="163" t="s">
        <v>81</v>
      </c>
      <c r="I129" s="142" t="s">
        <v>82</v>
      </c>
    </row>
    <row r="130" spans="2:9" ht="15" customHeight="1" x14ac:dyDescent="0.2">
      <c r="B130" s="483"/>
      <c r="C130" s="470"/>
      <c r="D130" s="347">
        <v>12.09</v>
      </c>
      <c r="E130" s="181" t="s">
        <v>376</v>
      </c>
      <c r="F130" s="162" t="s">
        <v>78</v>
      </c>
      <c r="G130" s="162" t="s">
        <v>190</v>
      </c>
      <c r="H130" s="163" t="s">
        <v>394</v>
      </c>
      <c r="I130" s="143" t="s">
        <v>395</v>
      </c>
    </row>
    <row r="131" spans="2:9" ht="15" customHeight="1" x14ac:dyDescent="0.2">
      <c r="B131" s="482" t="s">
        <v>541</v>
      </c>
      <c r="C131" s="458" t="s">
        <v>600</v>
      </c>
      <c r="D131" s="347">
        <v>13.01</v>
      </c>
      <c r="E131" s="346" t="s">
        <v>341</v>
      </c>
      <c r="F131" s="161" t="s">
        <v>196</v>
      </c>
      <c r="G131" s="161" t="s">
        <v>353</v>
      </c>
      <c r="H131" s="75" t="s">
        <v>354</v>
      </c>
      <c r="I131" s="149" t="s">
        <v>355</v>
      </c>
    </row>
    <row r="132" spans="2:9" ht="15" customHeight="1" x14ac:dyDescent="0.2">
      <c r="B132" s="483"/>
      <c r="C132" s="459"/>
      <c r="D132" s="347">
        <v>13.02</v>
      </c>
      <c r="E132" s="228" t="s">
        <v>345</v>
      </c>
      <c r="F132" s="163" t="s">
        <v>196</v>
      </c>
      <c r="G132" s="163" t="s">
        <v>353</v>
      </c>
      <c r="H132" s="163" t="s">
        <v>370</v>
      </c>
      <c r="I132" s="154" t="s">
        <v>371</v>
      </c>
    </row>
    <row r="133" spans="2:9" ht="15" customHeight="1" x14ac:dyDescent="0.2">
      <c r="B133" s="483"/>
      <c r="C133" s="459"/>
      <c r="D133" s="347">
        <v>13.03</v>
      </c>
      <c r="E133" s="228" t="s">
        <v>346</v>
      </c>
      <c r="F133" s="163"/>
      <c r="G133" s="163"/>
      <c r="H133" s="163" t="s">
        <v>373</v>
      </c>
      <c r="I133" s="154" t="s">
        <v>374</v>
      </c>
    </row>
    <row r="134" spans="2:9" ht="15" customHeight="1" x14ac:dyDescent="0.2">
      <c r="B134" s="483"/>
      <c r="C134" s="497" t="s">
        <v>601</v>
      </c>
      <c r="D134" s="475">
        <v>13.04</v>
      </c>
      <c r="E134" s="466" t="s">
        <v>342</v>
      </c>
      <c r="F134" s="163" t="s">
        <v>196</v>
      </c>
      <c r="G134" s="163" t="s">
        <v>356</v>
      </c>
      <c r="H134" s="466" t="s">
        <v>357</v>
      </c>
      <c r="I134" s="155" t="s">
        <v>358</v>
      </c>
    </row>
    <row r="135" spans="2:9" ht="15" customHeight="1" x14ac:dyDescent="0.2">
      <c r="B135" s="483"/>
      <c r="C135" s="497"/>
      <c r="D135" s="479" t="e">
        <v>#N/A</v>
      </c>
      <c r="E135" s="481"/>
      <c r="F135" s="163" t="s">
        <v>196</v>
      </c>
      <c r="G135" s="163" t="s">
        <v>359</v>
      </c>
      <c r="H135" s="481"/>
      <c r="I135" s="480"/>
    </row>
    <row r="136" spans="2:9" ht="15" customHeight="1" x14ac:dyDescent="0.2">
      <c r="B136" s="483"/>
      <c r="C136" s="497"/>
      <c r="D136" s="479" t="e">
        <v>#N/A</v>
      </c>
      <c r="E136" s="481"/>
      <c r="F136" s="163" t="s">
        <v>196</v>
      </c>
      <c r="G136" s="163" t="s">
        <v>360</v>
      </c>
      <c r="H136" s="481"/>
      <c r="I136" s="480"/>
    </row>
    <row r="137" spans="2:9" ht="15" customHeight="1" x14ac:dyDescent="0.2">
      <c r="B137" s="483"/>
      <c r="C137" s="497"/>
      <c r="D137" s="476" t="e">
        <v>#N/A</v>
      </c>
      <c r="E137" s="467"/>
      <c r="F137" s="163" t="s">
        <v>196</v>
      </c>
      <c r="G137" s="163" t="s">
        <v>361</v>
      </c>
      <c r="H137" s="467"/>
      <c r="I137" s="478"/>
    </row>
    <row r="138" spans="2:9" ht="15" customHeight="1" x14ac:dyDescent="0.2">
      <c r="B138" s="483"/>
      <c r="C138" s="497"/>
      <c r="D138" s="475">
        <v>13.05</v>
      </c>
      <c r="E138" s="466" t="s">
        <v>344</v>
      </c>
      <c r="F138" s="163" t="s">
        <v>196</v>
      </c>
      <c r="G138" s="163" t="s">
        <v>365</v>
      </c>
      <c r="H138" s="57" t="s">
        <v>366</v>
      </c>
      <c r="I138" s="155" t="s">
        <v>367</v>
      </c>
    </row>
    <row r="139" spans="2:9" ht="15" customHeight="1" x14ac:dyDescent="0.2">
      <c r="B139" s="483"/>
      <c r="C139" s="497"/>
      <c r="D139" s="479" t="e">
        <v>#N/A</v>
      </c>
      <c r="E139" s="481"/>
      <c r="F139" s="163" t="s">
        <v>196</v>
      </c>
      <c r="G139" s="163" t="s">
        <v>368</v>
      </c>
      <c r="H139" s="76"/>
      <c r="I139" s="156"/>
    </row>
    <row r="140" spans="2:9" ht="15" customHeight="1" x14ac:dyDescent="0.2">
      <c r="B140" s="483"/>
      <c r="C140" s="497"/>
      <c r="D140" s="476" t="e">
        <v>#N/A</v>
      </c>
      <c r="E140" s="467"/>
      <c r="F140" s="163" t="s">
        <v>196</v>
      </c>
      <c r="G140" s="163" t="s">
        <v>369</v>
      </c>
      <c r="H140" s="58"/>
      <c r="I140" s="157"/>
    </row>
    <row r="141" spans="2:9" ht="15" customHeight="1" x14ac:dyDescent="0.2">
      <c r="B141" s="484"/>
      <c r="C141" s="113" t="s">
        <v>602</v>
      </c>
      <c r="D141" s="347">
        <v>13.06</v>
      </c>
      <c r="E141" s="228" t="s">
        <v>343</v>
      </c>
      <c r="F141" s="162" t="s">
        <v>226</v>
      </c>
      <c r="G141" s="162" t="s">
        <v>362</v>
      </c>
      <c r="H141" s="162" t="s">
        <v>363</v>
      </c>
      <c r="I141" s="154" t="s">
        <v>364</v>
      </c>
    </row>
    <row r="142" spans="2:9" ht="15" customHeight="1" x14ac:dyDescent="0.2">
      <c r="B142" s="482" t="s">
        <v>152</v>
      </c>
      <c r="C142" s="182" t="s">
        <v>567</v>
      </c>
      <c r="D142" s="347">
        <v>14.01</v>
      </c>
      <c r="E142" s="228" t="s">
        <v>62</v>
      </c>
      <c r="F142" s="163"/>
      <c r="G142" s="163"/>
      <c r="H142" s="163" t="s">
        <v>96</v>
      </c>
      <c r="I142" s="136" t="s">
        <v>97</v>
      </c>
    </row>
    <row r="143" spans="2:9" ht="15" customHeight="1" x14ac:dyDescent="0.2">
      <c r="B143" s="484"/>
      <c r="C143" s="182" t="s">
        <v>568</v>
      </c>
      <c r="D143" s="347">
        <v>14.02</v>
      </c>
      <c r="E143" s="228" t="s">
        <v>157</v>
      </c>
      <c r="F143" s="163" t="s">
        <v>84</v>
      </c>
      <c r="G143" s="163" t="s">
        <v>172</v>
      </c>
      <c r="H143" s="163" t="s">
        <v>173</v>
      </c>
      <c r="I143" s="154" t="s">
        <v>174</v>
      </c>
    </row>
    <row r="144" spans="2:9" ht="15" customHeight="1" x14ac:dyDescent="0.2">
      <c r="B144" s="482" t="s">
        <v>48</v>
      </c>
      <c r="C144" s="348" t="s">
        <v>612</v>
      </c>
      <c r="D144" s="347">
        <v>15.01</v>
      </c>
      <c r="E144" s="55" t="s">
        <v>129</v>
      </c>
      <c r="F144" s="55" t="s">
        <v>112</v>
      </c>
      <c r="G144" s="55" t="s">
        <v>113</v>
      </c>
      <c r="H144" s="55" t="s">
        <v>646</v>
      </c>
      <c r="I144" s="183" t="s">
        <v>132</v>
      </c>
    </row>
    <row r="145" spans="2:9" ht="15" customHeight="1" x14ac:dyDescent="0.2">
      <c r="B145" s="483"/>
      <c r="C145" s="185" t="s">
        <v>619</v>
      </c>
      <c r="D145" s="347">
        <v>15.02</v>
      </c>
      <c r="E145" s="228" t="s">
        <v>142</v>
      </c>
      <c r="F145" s="163" t="s">
        <v>83</v>
      </c>
      <c r="G145" s="163" t="s">
        <v>146</v>
      </c>
      <c r="H145" s="59" t="s">
        <v>147</v>
      </c>
      <c r="I145" s="139" t="s">
        <v>148</v>
      </c>
    </row>
    <row r="146" spans="2:9" ht="15" customHeight="1" thickBot="1" x14ac:dyDescent="0.25">
      <c r="B146" s="492"/>
      <c r="C146" s="114" t="s">
        <v>569</v>
      </c>
      <c r="D146" s="195">
        <v>15.03</v>
      </c>
      <c r="E146" s="140" t="s">
        <v>143</v>
      </c>
      <c r="F146" s="140" t="s">
        <v>144</v>
      </c>
      <c r="G146" s="140" t="s">
        <v>149</v>
      </c>
      <c r="H146" s="140" t="s">
        <v>150</v>
      </c>
      <c r="I146" s="141" t="s">
        <v>151</v>
      </c>
    </row>
    <row r="147" spans="2:9" ht="13.55" thickBot="1" x14ac:dyDescent="0.25"/>
    <row r="148" spans="2:9" x14ac:dyDescent="0.2">
      <c r="B148" s="411" t="s">
        <v>959</v>
      </c>
      <c r="C148" s="412"/>
      <c r="D148" s="412"/>
      <c r="E148" s="412"/>
      <c r="F148" s="412"/>
      <c r="G148" s="412"/>
      <c r="H148" s="412"/>
      <c r="I148" s="413"/>
    </row>
    <row r="149" spans="2:9" ht="13.55" thickBot="1" x14ac:dyDescent="0.25">
      <c r="B149" s="414"/>
      <c r="C149" s="415"/>
      <c r="D149" s="415"/>
      <c r="E149" s="415"/>
      <c r="F149" s="415"/>
      <c r="G149" s="415"/>
      <c r="H149" s="415"/>
      <c r="I149" s="416"/>
    </row>
  </sheetData>
  <sheetProtection password="A41C" sheet="1" objects="1" scenarios="1"/>
  <dataConsolidate/>
  <mergeCells count="144">
    <mergeCell ref="H134:H137"/>
    <mergeCell ref="E134:E137"/>
    <mergeCell ref="B4:I4"/>
    <mergeCell ref="B6:I6"/>
    <mergeCell ref="B26:B28"/>
    <mergeCell ref="C26:C28"/>
    <mergeCell ref="E27:E28"/>
    <mergeCell ref="I27:I28"/>
    <mergeCell ref="H27:H28"/>
    <mergeCell ref="B14:B19"/>
    <mergeCell ref="C9:C11"/>
    <mergeCell ref="B9:B13"/>
    <mergeCell ref="C16:C19"/>
    <mergeCell ref="B20:B25"/>
    <mergeCell ref="C20:C23"/>
    <mergeCell ref="D16:D17"/>
    <mergeCell ref="I135:I137"/>
    <mergeCell ref="I67:I68"/>
    <mergeCell ref="H58:H59"/>
    <mergeCell ref="H69:H70"/>
    <mergeCell ref="E69:E70"/>
    <mergeCell ref="H67:H68"/>
    <mergeCell ref="E89:E90"/>
    <mergeCell ref="H89:H90"/>
    <mergeCell ref="D138:D140"/>
    <mergeCell ref="D134:D137"/>
    <mergeCell ref="C134:C140"/>
    <mergeCell ref="I123:I124"/>
    <mergeCell ref="H123:H124"/>
    <mergeCell ref="C37:C38"/>
    <mergeCell ref="D106:D108"/>
    <mergeCell ref="I50:I51"/>
    <mergeCell ref="C77:C78"/>
    <mergeCell ref="C79:C82"/>
    <mergeCell ref="D58:D59"/>
    <mergeCell ref="I92:I93"/>
    <mergeCell ref="E116:E118"/>
    <mergeCell ref="I96:I97"/>
    <mergeCell ref="H96:H97"/>
    <mergeCell ref="H92:H93"/>
    <mergeCell ref="D45:D46"/>
    <mergeCell ref="D47:D48"/>
    <mergeCell ref="D123:D124"/>
    <mergeCell ref="E123:E124"/>
    <mergeCell ref="D112:D115"/>
    <mergeCell ref="I69:I70"/>
    <mergeCell ref="I58:I59"/>
    <mergeCell ref="E58:E59"/>
    <mergeCell ref="I81:I82"/>
    <mergeCell ref="I77:I78"/>
    <mergeCell ref="H77:H78"/>
    <mergeCell ref="I89:I90"/>
    <mergeCell ref="H81:H82"/>
    <mergeCell ref="E81:E82"/>
    <mergeCell ref="B144:B146"/>
    <mergeCell ref="B142:B143"/>
    <mergeCell ref="C128:C130"/>
    <mergeCell ref="H98:H100"/>
    <mergeCell ref="I98:I100"/>
    <mergeCell ref="E92:E93"/>
    <mergeCell ref="E112:E115"/>
    <mergeCell ref="E106:E108"/>
    <mergeCell ref="E138:E140"/>
    <mergeCell ref="D98:D100"/>
    <mergeCell ref="E98:E100"/>
    <mergeCell ref="C106:C109"/>
    <mergeCell ref="C111:C115"/>
    <mergeCell ref="C116:C119"/>
    <mergeCell ref="C103:C104"/>
    <mergeCell ref="D116:D118"/>
    <mergeCell ref="D92:D93"/>
    <mergeCell ref="D96:D97"/>
    <mergeCell ref="C40:C41"/>
    <mergeCell ref="C72:C76"/>
    <mergeCell ref="C55:C57"/>
    <mergeCell ref="C63:C64"/>
    <mergeCell ref="C67:C71"/>
    <mergeCell ref="B121:B130"/>
    <mergeCell ref="B131:B141"/>
    <mergeCell ref="B52:B57"/>
    <mergeCell ref="B66:B85"/>
    <mergeCell ref="B86:B91"/>
    <mergeCell ref="B29:B51"/>
    <mergeCell ref="B92:B102"/>
    <mergeCell ref="B103:B120"/>
    <mergeCell ref="C43:C44"/>
    <mergeCell ref="C29:C34"/>
    <mergeCell ref="C35:C36"/>
    <mergeCell ref="C83:C84"/>
    <mergeCell ref="C86:C87"/>
    <mergeCell ref="C121:C125"/>
    <mergeCell ref="C89:C90"/>
    <mergeCell ref="C92:C93"/>
    <mergeCell ref="C98:C101"/>
    <mergeCell ref="C126:C127"/>
    <mergeCell ref="B58:B65"/>
    <mergeCell ref="C94:C97"/>
    <mergeCell ref="D75:D76"/>
    <mergeCell ref="E67:E68"/>
    <mergeCell ref="H16:H17"/>
    <mergeCell ref="I16:I17"/>
    <mergeCell ref="D22:D23"/>
    <mergeCell ref="D24:D25"/>
    <mergeCell ref="D27:D28"/>
    <mergeCell ref="D30:D33"/>
    <mergeCell ref="H37:H38"/>
    <mergeCell ref="H45:H46"/>
    <mergeCell ref="E20:E21"/>
    <mergeCell ref="H20:H21"/>
    <mergeCell ref="I20:I21"/>
    <mergeCell ref="E45:E46"/>
    <mergeCell ref="E16:E17"/>
    <mergeCell ref="E22:E23"/>
    <mergeCell ref="D20:D21"/>
    <mergeCell ref="E37:E38"/>
    <mergeCell ref="I30:I33"/>
    <mergeCell ref="H30:H33"/>
    <mergeCell ref="E30:E33"/>
    <mergeCell ref="D37:D38"/>
    <mergeCell ref="I37:I38"/>
    <mergeCell ref="C131:C133"/>
    <mergeCell ref="B2:H2"/>
    <mergeCell ref="B148:I149"/>
    <mergeCell ref="C24:C25"/>
    <mergeCell ref="E24:E25"/>
    <mergeCell ref="I47:I48"/>
    <mergeCell ref="H47:H48"/>
    <mergeCell ref="I45:I46"/>
    <mergeCell ref="C45:C49"/>
    <mergeCell ref="C50:C51"/>
    <mergeCell ref="C53:C54"/>
    <mergeCell ref="E96:E97"/>
    <mergeCell ref="E77:E78"/>
    <mergeCell ref="E75:E76"/>
    <mergeCell ref="D81:D82"/>
    <mergeCell ref="D89:D90"/>
    <mergeCell ref="H50:H51"/>
    <mergeCell ref="E47:E48"/>
    <mergeCell ref="D50:D51"/>
    <mergeCell ref="D77:D78"/>
    <mergeCell ref="E50:E51"/>
    <mergeCell ref="D67:D68"/>
    <mergeCell ref="D69:D70"/>
    <mergeCell ref="C58:C59"/>
  </mergeCells>
  <conditionalFormatting sqref="D34">
    <cfRule type="duplicateValues" dxfId="1306" priority="42"/>
  </conditionalFormatting>
  <conditionalFormatting sqref="D20:D21">
    <cfRule type="duplicateValues" dxfId="1305" priority="39"/>
  </conditionalFormatting>
  <conditionalFormatting sqref="D144">
    <cfRule type="duplicateValues" dxfId="1304" priority="38"/>
  </conditionalFormatting>
  <conditionalFormatting sqref="D37">
    <cfRule type="duplicateValues" dxfId="1303" priority="35"/>
  </conditionalFormatting>
  <conditionalFormatting sqref="D88">
    <cfRule type="duplicateValues" dxfId="1302" priority="34"/>
  </conditionalFormatting>
  <conditionalFormatting sqref="D103">
    <cfRule type="duplicateValues" dxfId="1301" priority="32"/>
  </conditionalFormatting>
  <conditionalFormatting sqref="D104">
    <cfRule type="duplicateValues" dxfId="1300" priority="31"/>
  </conditionalFormatting>
  <conditionalFormatting sqref="D11">
    <cfRule type="duplicateValues" dxfId="1299" priority="27"/>
  </conditionalFormatting>
  <conditionalFormatting sqref="D9">
    <cfRule type="duplicateValues" dxfId="1298" priority="25"/>
  </conditionalFormatting>
  <conditionalFormatting sqref="D15">
    <cfRule type="duplicateValues" dxfId="1297" priority="23"/>
  </conditionalFormatting>
  <conditionalFormatting sqref="D18">
    <cfRule type="duplicateValues" dxfId="1296" priority="21"/>
  </conditionalFormatting>
  <conditionalFormatting sqref="D16">
    <cfRule type="duplicateValues" dxfId="1295" priority="19"/>
  </conditionalFormatting>
  <conditionalFormatting sqref="D147 D1 D3:D7 D150:D1048576">
    <cfRule type="duplicateValues" dxfId="1294" priority="779"/>
  </conditionalFormatting>
  <conditionalFormatting sqref="D13">
    <cfRule type="duplicateValues" dxfId="1293" priority="2"/>
  </conditionalFormatting>
  <conditionalFormatting sqref="D98">
    <cfRule type="duplicateValues" dxfId="1292" priority="1"/>
  </conditionalFormatting>
  <conditionalFormatting sqref="D145:D146 D141:D143 D26:D27 D24 D39:D45 D47 D49:D50 D52:D58 D35:D36 D138 D116 D109:D112 D105:D106 D69 D71:D75 D77 D101:D102 D94:D96 D91:D92 D89 D79:D81 D29:D30 D22 D60:D67 D83:D87 D10 D12 D19 D119:D123 D125:D134 D14">
    <cfRule type="duplicateValues" dxfId="1291" priority="1010"/>
  </conditionalFormatting>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G54"/>
  <sheetViews>
    <sheetView showGridLines="0" zoomScale="70" zoomScaleNormal="70" zoomScalePageLayoutView="30" workbookViewId="0">
      <selection activeCell="B44" sqref="B44:AB45"/>
    </sheetView>
  </sheetViews>
  <sheetFormatPr defaultColWidth="9.140625" defaultRowHeight="13.55" x14ac:dyDescent="0.25"/>
  <cols>
    <col min="1" max="1" width="2.7109375" style="2" customWidth="1"/>
    <col min="2" max="2" width="22" style="2" customWidth="1"/>
    <col min="3" max="3" width="9.7109375" style="2" bestFit="1" customWidth="1"/>
    <col min="4" max="4" width="6.85546875" style="2" bestFit="1" customWidth="1"/>
    <col min="5" max="5" width="2.28515625" style="15" customWidth="1"/>
    <col min="6" max="6" width="22" style="2" customWidth="1"/>
    <col min="7" max="7" width="9.7109375" style="2" bestFit="1" customWidth="1"/>
    <col min="8" max="8" width="5.28515625" style="2" customWidth="1"/>
    <col min="9" max="9" width="2.28515625" style="15" customWidth="1"/>
    <col min="10" max="10" width="22" style="2" customWidth="1"/>
    <col min="11" max="11" width="9.7109375" style="2" bestFit="1" customWidth="1"/>
    <col min="12" max="12" width="5.28515625" style="2" customWidth="1"/>
    <col min="13" max="13" width="2.28515625" style="15" customWidth="1"/>
    <col min="14" max="14" width="22" style="2" customWidth="1"/>
    <col min="15" max="15" width="9.7109375" style="2" bestFit="1" customWidth="1"/>
    <col min="16" max="16" width="6" style="2" customWidth="1"/>
    <col min="17" max="17" width="2.28515625" style="15" customWidth="1"/>
    <col min="18" max="18" width="22" style="2" customWidth="1"/>
    <col min="19" max="19" width="9.7109375" style="2" bestFit="1" customWidth="1"/>
    <col min="20" max="20" width="5.28515625" style="2" customWidth="1"/>
    <col min="21" max="21" width="2.28515625" style="15" customWidth="1"/>
    <col min="22" max="22" width="22" style="2" customWidth="1"/>
    <col min="23" max="23" width="9.7109375" style="2" bestFit="1" customWidth="1"/>
    <col min="24" max="24" width="5.28515625" style="2" customWidth="1"/>
    <col min="25" max="25" width="2.28515625" style="2" customWidth="1"/>
    <col min="26" max="26" width="22" style="2" customWidth="1"/>
    <col min="27" max="27" width="9.7109375" style="2" bestFit="1" customWidth="1"/>
    <col min="28" max="28" width="5.28515625" style="2" customWidth="1"/>
    <col min="29" max="16384" width="9.140625" style="2"/>
  </cols>
  <sheetData>
    <row r="2" spans="1:28" s="243" customFormat="1" x14ac:dyDescent="0.25">
      <c r="B2" s="500" t="str">
        <f>'Security Framework'!B2:H2</f>
        <v>FOR THE STATE OF SOUTH CAROLINA INTERNAL USE ONLY (VERSION 1.0)</v>
      </c>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row>
    <row r="3" spans="1:28" s="243" customFormat="1" x14ac:dyDescent="0.25">
      <c r="E3" s="227"/>
      <c r="I3" s="227"/>
      <c r="M3" s="227"/>
      <c r="Q3" s="227"/>
      <c r="U3" s="227"/>
    </row>
    <row r="4" spans="1:28" ht="45.1" customHeight="1" x14ac:dyDescent="0.25">
      <c r="B4" s="444" t="str">
        <f>Reference!B4</f>
        <v>State of South Carolina
Information Security Enterprise Risk Assessment Framework: Self-Assessment Tool</v>
      </c>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row>
    <row r="6" spans="1:28" ht="15.7" x14ac:dyDescent="0.25">
      <c r="B6" s="510" t="s">
        <v>36</v>
      </c>
      <c r="C6" s="510"/>
      <c r="D6" s="510"/>
      <c r="E6" s="510"/>
      <c r="F6" s="510"/>
      <c r="G6" s="510"/>
      <c r="H6" s="510"/>
      <c r="I6" s="510"/>
      <c r="J6" s="510"/>
      <c r="K6" s="510"/>
      <c r="L6" s="510"/>
      <c r="M6" s="510"/>
      <c r="N6" s="510"/>
      <c r="O6" s="510"/>
      <c r="P6" s="510"/>
      <c r="Q6" s="510"/>
      <c r="R6" s="510"/>
      <c r="S6" s="510"/>
      <c r="T6" s="510"/>
      <c r="U6" s="510"/>
      <c r="V6" s="510"/>
      <c r="W6" s="510"/>
      <c r="X6" s="510"/>
      <c r="Y6" s="510"/>
      <c r="Z6" s="510"/>
      <c r="AA6" s="510"/>
      <c r="AB6" s="510"/>
    </row>
    <row r="7" spans="1:28" ht="14.3" thickBot="1" x14ac:dyDescent="0.3">
      <c r="B7" s="3"/>
      <c r="C7" s="3"/>
      <c r="D7" s="3"/>
      <c r="E7" s="4"/>
      <c r="F7" s="3"/>
      <c r="G7" s="3"/>
      <c r="H7" s="3"/>
      <c r="I7" s="4"/>
      <c r="J7" s="3"/>
      <c r="K7" s="3"/>
      <c r="L7" s="3"/>
      <c r="M7" s="4"/>
      <c r="N7" s="511"/>
      <c r="O7" s="511"/>
      <c r="P7" s="511"/>
      <c r="Q7" s="511"/>
      <c r="R7" s="511"/>
      <c r="S7" s="5"/>
      <c r="T7" s="5"/>
      <c r="U7" s="4"/>
      <c r="V7" s="6"/>
      <c r="W7" s="6"/>
      <c r="X7" s="6"/>
      <c r="Y7" s="3"/>
      <c r="Z7" s="3"/>
    </row>
    <row r="8" spans="1:28" ht="21.75" customHeight="1" thickBot="1" x14ac:dyDescent="0.3">
      <c r="B8" s="512" t="s">
        <v>23</v>
      </c>
      <c r="C8" s="513"/>
      <c r="D8" s="514"/>
      <c r="E8" s="7"/>
      <c r="F8" s="515" t="s">
        <v>24</v>
      </c>
      <c r="G8" s="516"/>
      <c r="H8" s="517"/>
      <c r="I8" s="7"/>
      <c r="J8" s="518" t="s">
        <v>25</v>
      </c>
      <c r="K8" s="519"/>
      <c r="L8" s="520"/>
      <c r="M8" s="7"/>
      <c r="N8" s="521" t="s">
        <v>26</v>
      </c>
      <c r="O8" s="522"/>
      <c r="P8" s="522"/>
      <c r="Q8" s="522"/>
      <c r="R8" s="522"/>
      <c r="S8" s="522"/>
      <c r="T8" s="523"/>
      <c r="U8" s="7"/>
      <c r="V8" s="501" t="s">
        <v>27</v>
      </c>
      <c r="W8" s="502"/>
      <c r="X8" s="503"/>
      <c r="Y8" s="8"/>
      <c r="Z8" s="504" t="s">
        <v>28</v>
      </c>
      <c r="AA8" s="505"/>
      <c r="AB8" s="506"/>
    </row>
    <row r="9" spans="1:28" ht="26.2" customHeight="1" thickBot="1" x14ac:dyDescent="0.3">
      <c r="B9" s="507" t="e">
        <f>IF(B10&lt;1.5, "Low",IF(B10&gt;=2.41, "High", "Moderate"))</f>
        <v>#DIV/0!</v>
      </c>
      <c r="C9" s="508"/>
      <c r="D9" s="509"/>
      <c r="E9" s="9"/>
      <c r="F9" s="507" t="e">
        <f>IF(F10&lt;1.5, "Low",IF(F10&gt;=2.41, "High", "Moderate"))</f>
        <v>#DIV/0!</v>
      </c>
      <c r="G9" s="508"/>
      <c r="H9" s="509"/>
      <c r="I9" s="10"/>
      <c r="J9" s="507" t="e">
        <f>IF(J10&lt;1.5, "Low",IF(J10&gt;=2.41, "High", "Moderate"))</f>
        <v>#DIV/0!</v>
      </c>
      <c r="K9" s="508"/>
      <c r="L9" s="509"/>
      <c r="M9" s="10"/>
      <c r="N9" s="507" t="e">
        <f>IF(N10&lt;1.5, "Low",IF(N10&gt;=2.41, "High", "Moderate"))</f>
        <v>#DIV/0!</v>
      </c>
      <c r="O9" s="508"/>
      <c r="P9" s="508"/>
      <c r="Q9" s="508"/>
      <c r="R9" s="508"/>
      <c r="S9" s="508"/>
      <c r="T9" s="509"/>
      <c r="U9" s="10"/>
      <c r="V9" s="507" t="e">
        <f>IF(V10&lt;1.5, "Low",IF(V10&gt;=2.41, "High", "Moderate"))</f>
        <v>#DIV/0!</v>
      </c>
      <c r="W9" s="508"/>
      <c r="X9" s="509"/>
      <c r="Y9" s="11"/>
      <c r="Z9" s="507" t="e">
        <f>IF(Z10&lt;1.5, "Low",IF(Z10&gt;=2.41, "High", "Moderate"))</f>
        <v>#DIV/0!</v>
      </c>
      <c r="AA9" s="508"/>
      <c r="AB9" s="509"/>
    </row>
    <row r="10" spans="1:28" ht="26.2" hidden="1" customHeight="1" x14ac:dyDescent="0.25">
      <c r="B10" s="527" t="e">
        <f>SUM(B11:D11)/SUM(D18)</f>
        <v>#DIV/0!</v>
      </c>
      <c r="C10" s="527"/>
      <c r="D10" s="527"/>
      <c r="E10" s="10"/>
      <c r="F10" s="527" t="e">
        <f>SUM(F11:H11)/SUM(H18)</f>
        <v>#DIV/0!</v>
      </c>
      <c r="G10" s="527"/>
      <c r="H10" s="527"/>
      <c r="I10" s="10"/>
      <c r="J10" s="527" t="e">
        <f>SUM(J11:L11)/SUM(L18)</f>
        <v>#DIV/0!</v>
      </c>
      <c r="K10" s="527"/>
      <c r="L10" s="527"/>
      <c r="M10" s="10"/>
      <c r="N10" s="528" t="e">
        <f>SUM(N11:P11)/SUM(P18,P24,P30,P36,P42,T18,T24,T30,T36,T42)</f>
        <v>#DIV/0!</v>
      </c>
      <c r="O10" s="528"/>
      <c r="P10" s="528"/>
      <c r="Q10" s="12"/>
      <c r="R10" s="12"/>
      <c r="S10" s="12"/>
      <c r="T10" s="12"/>
      <c r="U10" s="10"/>
      <c r="V10" s="527" t="e">
        <f>SUM(V11:X11)/SUM(X18)</f>
        <v>#DIV/0!</v>
      </c>
      <c r="W10" s="527"/>
      <c r="X10" s="527"/>
      <c r="Y10" s="11"/>
      <c r="Z10" s="527" t="e">
        <f>SUM(Z11:AB11)/SUM(AB18)</f>
        <v>#DIV/0!</v>
      </c>
      <c r="AA10" s="527"/>
      <c r="AB10" s="527"/>
    </row>
    <row r="11" spans="1:28" ht="26.2" hidden="1" customHeight="1" x14ac:dyDescent="0.25">
      <c r="B11" s="13">
        <f>SUM(D15)</f>
        <v>0</v>
      </c>
      <c r="C11" s="13">
        <f>SUM(D16)*2</f>
        <v>0</v>
      </c>
      <c r="D11" s="13">
        <f>SUM(D17)*3</f>
        <v>0</v>
      </c>
      <c r="E11" s="10"/>
      <c r="F11" s="13">
        <f>SUM(H15)</f>
        <v>0</v>
      </c>
      <c r="G11" s="13">
        <f>SUM(H16)*2</f>
        <v>0</v>
      </c>
      <c r="H11" s="13">
        <f>SUM(H17)*3</f>
        <v>0</v>
      </c>
      <c r="I11" s="10"/>
      <c r="J11" s="13">
        <f>SUM(L15)</f>
        <v>0</v>
      </c>
      <c r="K11" s="13">
        <f>SUM(L16)*2</f>
        <v>0</v>
      </c>
      <c r="L11" s="13">
        <f>SUM(L17)*3</f>
        <v>0</v>
      </c>
      <c r="M11" s="10"/>
      <c r="N11" s="12">
        <f>SUM(P15,P21,P27,P33,P39,T15,T21,T27,T33,T39)</f>
        <v>0</v>
      </c>
      <c r="O11" s="12">
        <f>SUM(P16,P22,P28,P34,P40,T16,T22,T28,T34,T40)*2</f>
        <v>0</v>
      </c>
      <c r="P11" s="12">
        <f>SUM(P17,P23,P29,P35,P41,T17,T23,T29,T35,T41,)*3</f>
        <v>0</v>
      </c>
      <c r="Q11" s="12"/>
      <c r="R11" s="12"/>
      <c r="S11" s="12"/>
      <c r="T11" s="12"/>
      <c r="U11" s="10"/>
      <c r="V11" s="13">
        <f>SUM(X15)</f>
        <v>0</v>
      </c>
      <c r="W11" s="13">
        <f>SUM(X16)*2</f>
        <v>0</v>
      </c>
      <c r="X11" s="13">
        <f>SUM(X17)*3</f>
        <v>0</v>
      </c>
      <c r="Y11" s="11"/>
      <c r="Z11" s="13">
        <f>SUM(AB15)</f>
        <v>0</v>
      </c>
      <c r="AA11" s="13">
        <f>SUM(AB16)*2</f>
        <v>0</v>
      </c>
      <c r="AB11" s="13">
        <f>SUM(AB17)*3</f>
        <v>0</v>
      </c>
    </row>
    <row r="12" spans="1:28" ht="9.8000000000000007" customHeight="1" x14ac:dyDescent="0.25">
      <c r="B12" s="14"/>
      <c r="C12" s="14"/>
      <c r="D12" s="14"/>
      <c r="F12" s="14"/>
      <c r="G12" s="14"/>
      <c r="H12" s="14"/>
      <c r="J12" s="14"/>
      <c r="K12" s="14"/>
      <c r="L12" s="14"/>
      <c r="N12" s="14"/>
      <c r="O12" s="14"/>
      <c r="P12" s="14"/>
      <c r="Q12" s="14"/>
      <c r="R12" s="14"/>
      <c r="S12" s="14"/>
      <c r="T12" s="14"/>
      <c r="V12" s="14"/>
      <c r="W12" s="14"/>
      <c r="X12" s="14"/>
      <c r="Z12" s="14"/>
    </row>
    <row r="13" spans="1:28" ht="14.3" thickBot="1" x14ac:dyDescent="0.3">
      <c r="A13" s="16"/>
      <c r="F13" s="14"/>
      <c r="G13" s="14"/>
      <c r="H13" s="14"/>
      <c r="J13" s="14"/>
      <c r="K13" s="14"/>
      <c r="L13" s="14"/>
      <c r="N13" s="14"/>
      <c r="O13" s="14"/>
      <c r="P13" s="14"/>
      <c r="Q13" s="14"/>
      <c r="R13" s="14"/>
      <c r="S13" s="14"/>
      <c r="T13" s="14"/>
      <c r="V13" s="14"/>
      <c r="W13" s="14"/>
      <c r="X13" s="14"/>
      <c r="Z13" s="14"/>
    </row>
    <row r="14" spans="1:28" ht="21.05" customHeight="1" thickBot="1" x14ac:dyDescent="0.3">
      <c r="B14" s="512" t="s">
        <v>41</v>
      </c>
      <c r="C14" s="513"/>
      <c r="D14" s="514"/>
      <c r="E14" s="60"/>
      <c r="F14" s="515" t="s">
        <v>42</v>
      </c>
      <c r="G14" s="516"/>
      <c r="H14" s="517"/>
      <c r="I14" s="60"/>
      <c r="J14" s="518" t="s">
        <v>43</v>
      </c>
      <c r="K14" s="519"/>
      <c r="L14" s="520"/>
      <c r="M14" s="17"/>
      <c r="N14" s="524" t="s">
        <v>30</v>
      </c>
      <c r="O14" s="525"/>
      <c r="P14" s="526"/>
      <c r="Q14" s="18"/>
      <c r="R14" s="524" t="s">
        <v>31</v>
      </c>
      <c r="S14" s="525"/>
      <c r="T14" s="526"/>
      <c r="U14" s="17"/>
      <c r="V14" s="501" t="s">
        <v>8</v>
      </c>
      <c r="W14" s="502"/>
      <c r="X14" s="503"/>
      <c r="Y14" s="61"/>
      <c r="Z14" s="504" t="s">
        <v>48</v>
      </c>
      <c r="AA14" s="505"/>
      <c r="AB14" s="506"/>
    </row>
    <row r="15" spans="1:28" s="20" customFormat="1" ht="14.3" thickBot="1" x14ac:dyDescent="0.3">
      <c r="B15" s="529" t="e">
        <f>Governance!R19</f>
        <v>#DIV/0!</v>
      </c>
      <c r="C15" s="21" t="s">
        <v>37</v>
      </c>
      <c r="D15" s="22">
        <f>Governance!R23</f>
        <v>0</v>
      </c>
      <c r="E15" s="23"/>
      <c r="F15" s="529" t="e">
        <f>'IT Risk Strategy'!R19</f>
        <v>#DIV/0!</v>
      </c>
      <c r="G15" s="21" t="s">
        <v>37</v>
      </c>
      <c r="H15" s="22">
        <f>'IT Risk Strategy'!S21</f>
        <v>0</v>
      </c>
      <c r="I15" s="23"/>
      <c r="J15" s="529" t="e">
        <f>'IT Risk Mgmt'!R16</f>
        <v>#DIV/0!</v>
      </c>
      <c r="K15" s="21" t="s">
        <v>37</v>
      </c>
      <c r="L15" s="22">
        <f>'IT Risk Mgmt'!R19</f>
        <v>0</v>
      </c>
      <c r="M15" s="23"/>
      <c r="N15" s="529" t="e">
        <f>'Asset Mgmt'!R14</f>
        <v>#DIV/0!</v>
      </c>
      <c r="O15" s="21" t="s">
        <v>37</v>
      </c>
      <c r="P15" s="22">
        <f>'Asset Mgmt'!R17</f>
        <v>0</v>
      </c>
      <c r="Q15" s="23"/>
      <c r="R15" s="529" t="e">
        <f>BCM!R23</f>
        <v>#DIV/0!</v>
      </c>
      <c r="S15" s="21" t="s">
        <v>37</v>
      </c>
      <c r="T15" s="22">
        <f>BCM!R26</f>
        <v>0</v>
      </c>
      <c r="V15" s="529" t="e">
        <f>'Comm Strategy'!R15</f>
        <v>#DIV/0!</v>
      </c>
      <c r="W15" s="21" t="s">
        <v>37</v>
      </c>
      <c r="X15" s="22">
        <f>'Comm Strategy'!R18</f>
        <v>0</v>
      </c>
      <c r="Z15" s="529" t="e">
        <f>'IT Compliance'!R17</f>
        <v>#DIV/0!</v>
      </c>
      <c r="AA15" s="21" t="s">
        <v>37</v>
      </c>
      <c r="AB15" s="22">
        <f>'IT Compliance'!R20</f>
        <v>0</v>
      </c>
    </row>
    <row r="16" spans="1:28" s="20" customFormat="1" ht="14.3" thickBot="1" x14ac:dyDescent="0.3">
      <c r="B16" s="530"/>
      <c r="C16" s="24" t="s">
        <v>13</v>
      </c>
      <c r="D16" s="25">
        <f>Governance!R24</f>
        <v>0</v>
      </c>
      <c r="E16" s="23"/>
      <c r="F16" s="530"/>
      <c r="G16" s="24" t="s">
        <v>13</v>
      </c>
      <c r="H16" s="25">
        <f>'IT Risk Strategy'!S22</f>
        <v>0</v>
      </c>
      <c r="I16" s="23"/>
      <c r="J16" s="530"/>
      <c r="K16" s="24" t="s">
        <v>13</v>
      </c>
      <c r="L16" s="25">
        <f>'IT Risk Mgmt'!R20</f>
        <v>0</v>
      </c>
      <c r="M16" s="23"/>
      <c r="N16" s="530"/>
      <c r="O16" s="24" t="s">
        <v>13</v>
      </c>
      <c r="P16" s="25">
        <f>'Asset Mgmt'!R18</f>
        <v>0</v>
      </c>
      <c r="Q16" s="23"/>
      <c r="R16" s="530"/>
      <c r="S16" s="24" t="s">
        <v>13</v>
      </c>
      <c r="T16" s="25">
        <f>BCM!R27</f>
        <v>0</v>
      </c>
      <c r="V16" s="530"/>
      <c r="W16" s="24" t="s">
        <v>13</v>
      </c>
      <c r="X16" s="25">
        <f>'Comm Strategy'!R19</f>
        <v>0</v>
      </c>
      <c r="Z16" s="530"/>
      <c r="AA16" s="24" t="s">
        <v>13</v>
      </c>
      <c r="AB16" s="25">
        <f>'IT Compliance'!R21</f>
        <v>0</v>
      </c>
    </row>
    <row r="17" spans="1:33" s="20" customFormat="1" ht="14.3" thickBot="1" x14ac:dyDescent="0.3">
      <c r="B17" s="531"/>
      <c r="C17" s="26" t="s">
        <v>38</v>
      </c>
      <c r="D17" s="27">
        <f>Governance!R25</f>
        <v>0</v>
      </c>
      <c r="E17" s="23"/>
      <c r="F17" s="531"/>
      <c r="G17" s="26" t="s">
        <v>38</v>
      </c>
      <c r="H17" s="27">
        <f>'IT Risk Strategy'!S23</f>
        <v>0</v>
      </c>
      <c r="I17" s="23"/>
      <c r="J17" s="531"/>
      <c r="K17" s="26" t="s">
        <v>38</v>
      </c>
      <c r="L17" s="27">
        <f>'IT Risk Mgmt'!R21</f>
        <v>0</v>
      </c>
      <c r="M17" s="23"/>
      <c r="N17" s="531"/>
      <c r="O17" s="26" t="s">
        <v>38</v>
      </c>
      <c r="P17" s="27">
        <f>'Asset Mgmt'!R19</f>
        <v>0</v>
      </c>
      <c r="Q17" s="23"/>
      <c r="R17" s="531"/>
      <c r="S17" s="26" t="s">
        <v>38</v>
      </c>
      <c r="T17" s="27">
        <f>BCM!R28</f>
        <v>0</v>
      </c>
      <c r="V17" s="531"/>
      <c r="W17" s="26" t="s">
        <v>38</v>
      </c>
      <c r="X17" s="27">
        <f>'Comm Strategy'!R20</f>
        <v>0</v>
      </c>
      <c r="Z17" s="531"/>
      <c r="AA17" s="26" t="s">
        <v>38</v>
      </c>
      <c r="AB17" s="27">
        <f>'IT Compliance'!R22</f>
        <v>0</v>
      </c>
    </row>
    <row r="18" spans="1:33" s="20" customFormat="1" ht="15.7" customHeight="1" thickBot="1" x14ac:dyDescent="0.3">
      <c r="B18" s="532" t="s">
        <v>40</v>
      </c>
      <c r="C18" s="533"/>
      <c r="D18" s="28">
        <f>Governance!P19</f>
        <v>0</v>
      </c>
      <c r="E18" s="23"/>
      <c r="F18" s="532" t="s">
        <v>40</v>
      </c>
      <c r="G18" s="533"/>
      <c r="H18" s="28">
        <f>'IT Risk Strategy'!P19</f>
        <v>0</v>
      </c>
      <c r="I18" s="23"/>
      <c r="J18" s="532" t="s">
        <v>40</v>
      </c>
      <c r="K18" s="533"/>
      <c r="L18" s="28">
        <f>'IT Risk Mgmt'!P16</f>
        <v>0</v>
      </c>
      <c r="M18" s="23"/>
      <c r="N18" s="532" t="s">
        <v>40</v>
      </c>
      <c r="O18" s="533"/>
      <c r="P18" s="28">
        <f>'Asset Mgmt'!P14</f>
        <v>0</v>
      </c>
      <c r="Q18" s="23"/>
      <c r="R18" s="532" t="s">
        <v>40</v>
      </c>
      <c r="S18" s="533"/>
      <c r="T18" s="29">
        <f>BCM!P23</f>
        <v>0</v>
      </c>
      <c r="V18" s="532" t="s">
        <v>40</v>
      </c>
      <c r="W18" s="533"/>
      <c r="X18" s="28">
        <f>'Comm Strategy'!P15</f>
        <v>0</v>
      </c>
      <c r="Z18" s="532" t="s">
        <v>40</v>
      </c>
      <c r="AA18" s="533"/>
      <c r="AB18" s="28">
        <f>'IT Compliance'!P17</f>
        <v>0</v>
      </c>
    </row>
    <row r="19" spans="1:33" s="30" customFormat="1" ht="10.55" customHeight="1" thickBot="1" x14ac:dyDescent="0.3"/>
    <row r="20" spans="1:33" ht="21.05" customHeight="1" thickBot="1" x14ac:dyDescent="0.3">
      <c r="B20" s="30"/>
      <c r="C20" s="30"/>
      <c r="D20" s="30"/>
      <c r="E20" s="30"/>
      <c r="F20" s="30"/>
      <c r="G20" s="30"/>
      <c r="H20" s="30"/>
      <c r="I20" s="30"/>
      <c r="J20" s="30"/>
      <c r="K20" s="30"/>
      <c r="L20" s="30"/>
      <c r="M20" s="17"/>
      <c r="N20" s="524" t="s">
        <v>4</v>
      </c>
      <c r="O20" s="525"/>
      <c r="P20" s="526"/>
      <c r="Q20" s="18"/>
      <c r="R20" s="524" t="s">
        <v>44</v>
      </c>
      <c r="S20" s="525"/>
      <c r="T20" s="526"/>
      <c r="U20" s="17"/>
      <c r="V20" s="30"/>
      <c r="W20" s="30"/>
      <c r="X20" s="30"/>
      <c r="Y20" s="30"/>
      <c r="Z20" s="30"/>
      <c r="AA20" s="30"/>
      <c r="AB20" s="30"/>
    </row>
    <row r="21" spans="1:33" s="20" customFormat="1" ht="15" thickBot="1" x14ac:dyDescent="0.3">
      <c r="B21" s="20" t="s">
        <v>40</v>
      </c>
      <c r="C21" s="30"/>
      <c r="D21" s="231">
        <f>D18+H18+L18+P18+T18+X18+AB18+T24+P24+P30+T30+P36+T36+P42+T42</f>
        <v>0</v>
      </c>
      <c r="E21" s="17"/>
      <c r="F21" s="534"/>
      <c r="G21" s="534"/>
      <c r="H21" s="534"/>
      <c r="I21" s="17"/>
      <c r="J21" s="534"/>
      <c r="K21" s="534"/>
      <c r="L21" s="534"/>
      <c r="M21" s="23"/>
      <c r="N21" s="529" t="e">
        <f>'Change Mgmt'!R20</f>
        <v>#DIV/0!</v>
      </c>
      <c r="O21" s="21" t="s">
        <v>37</v>
      </c>
      <c r="P21" s="22">
        <f>'Change Mgmt'!R23</f>
        <v>0</v>
      </c>
      <c r="Q21" s="23"/>
      <c r="R21" s="529" t="e">
        <f>'Data P&amp;P'!R36</f>
        <v>#DIV/0!</v>
      </c>
      <c r="S21" s="21" t="s">
        <v>37</v>
      </c>
      <c r="T21" s="22">
        <f>'Data P&amp;P'!R39</f>
        <v>0</v>
      </c>
      <c r="U21" s="31"/>
      <c r="V21" s="534"/>
      <c r="W21" s="534"/>
      <c r="X21" s="534"/>
      <c r="Y21" s="19"/>
      <c r="Z21" s="534"/>
      <c r="AA21" s="534"/>
      <c r="AB21" s="534"/>
    </row>
    <row r="22" spans="1:33" s="20" customFormat="1" ht="15" thickBot="1" x14ac:dyDescent="0.3">
      <c r="B22" s="9"/>
      <c r="C22" s="32"/>
      <c r="D22" s="32"/>
      <c r="E22" s="23"/>
      <c r="I22" s="23"/>
      <c r="M22" s="23"/>
      <c r="N22" s="530"/>
      <c r="O22" s="24" t="s">
        <v>13</v>
      </c>
      <c r="P22" s="25">
        <f>'Change Mgmt'!R24</f>
        <v>0</v>
      </c>
      <c r="Q22" s="23"/>
      <c r="R22" s="530"/>
      <c r="S22" s="24" t="s">
        <v>13</v>
      </c>
      <c r="T22" s="25">
        <f>'Data P&amp;P'!R40</f>
        <v>0</v>
      </c>
      <c r="U22" s="31"/>
      <c r="Z22" s="34" t="s">
        <v>34</v>
      </c>
      <c r="AA22" s="30"/>
      <c r="AB22" s="30"/>
    </row>
    <row r="23" spans="1:33" s="20" customFormat="1" ht="15.7" customHeight="1" thickBot="1" x14ac:dyDescent="0.3">
      <c r="B23" s="9"/>
      <c r="C23" s="33"/>
      <c r="D23" s="33"/>
      <c r="E23" s="23"/>
      <c r="I23" s="23"/>
      <c r="M23" s="23"/>
      <c r="N23" s="531"/>
      <c r="O23" s="26" t="s">
        <v>38</v>
      </c>
      <c r="P23" s="27">
        <f>'Change Mgmt'!R25</f>
        <v>0</v>
      </c>
      <c r="Q23" s="23"/>
      <c r="R23" s="531"/>
      <c r="S23" s="26" t="s">
        <v>38</v>
      </c>
      <c r="T23" s="27">
        <f>'Data P&amp;P'!R41</f>
        <v>0</v>
      </c>
      <c r="U23" s="31"/>
      <c r="Z23" s="535" t="s">
        <v>37</v>
      </c>
      <c r="AA23" s="536"/>
      <c r="AB23" s="537"/>
    </row>
    <row r="24" spans="1:33" s="20" customFormat="1" ht="15.7" customHeight="1" thickBot="1" x14ac:dyDescent="0.3">
      <c r="B24" s="9"/>
      <c r="C24" s="33"/>
      <c r="D24" s="33"/>
      <c r="E24" s="23"/>
      <c r="I24" s="23"/>
      <c r="M24" s="23"/>
      <c r="N24" s="532" t="s">
        <v>40</v>
      </c>
      <c r="O24" s="533"/>
      <c r="P24" s="29">
        <f>'Change Mgmt'!P20</f>
        <v>0</v>
      </c>
      <c r="Q24" s="23"/>
      <c r="R24" s="532" t="s">
        <v>40</v>
      </c>
      <c r="S24" s="533"/>
      <c r="T24" s="28">
        <f>'Data P&amp;P'!P36</f>
        <v>0</v>
      </c>
      <c r="U24" s="31"/>
      <c r="Z24" s="538"/>
      <c r="AA24" s="539"/>
      <c r="AB24" s="540"/>
    </row>
    <row r="25" spans="1:33" s="30" customFormat="1" ht="10.55" customHeight="1" thickBot="1" x14ac:dyDescent="0.3">
      <c r="B25" s="9"/>
      <c r="C25" s="33"/>
      <c r="D25" s="33"/>
      <c r="E25" s="23"/>
      <c r="F25" s="20"/>
      <c r="G25" s="20"/>
      <c r="H25" s="20"/>
      <c r="I25" s="23"/>
      <c r="J25" s="20"/>
      <c r="K25" s="20"/>
      <c r="L25" s="20"/>
      <c r="V25" s="20"/>
      <c r="W25" s="20"/>
      <c r="X25" s="20"/>
      <c r="Y25" s="20"/>
      <c r="Z25" s="538"/>
      <c r="AA25" s="539"/>
      <c r="AB25" s="540"/>
    </row>
    <row r="26" spans="1:33" ht="21.05" customHeight="1" thickBot="1" x14ac:dyDescent="0.3">
      <c r="B26" s="9"/>
      <c r="C26" s="33"/>
      <c r="D26" s="33"/>
      <c r="E26" s="30"/>
      <c r="F26" s="30"/>
      <c r="G26" s="30"/>
      <c r="H26" s="30"/>
      <c r="I26" s="30"/>
      <c r="J26" s="30"/>
      <c r="K26" s="30"/>
      <c r="L26" s="30"/>
      <c r="M26" s="17"/>
      <c r="N26" s="524" t="s">
        <v>6</v>
      </c>
      <c r="O26" s="525"/>
      <c r="P26" s="526"/>
      <c r="Q26" s="30"/>
      <c r="R26" s="524" t="s">
        <v>45</v>
      </c>
      <c r="S26" s="525"/>
      <c r="T26" s="526"/>
      <c r="U26" s="17"/>
      <c r="V26" s="30"/>
      <c r="W26" s="30"/>
      <c r="X26" s="30"/>
      <c r="Y26" s="30"/>
      <c r="Z26" s="538"/>
      <c r="AA26" s="539"/>
      <c r="AB26" s="540"/>
    </row>
    <row r="27" spans="1:33" s="20" customFormat="1" ht="15" thickBot="1" x14ac:dyDescent="0.3">
      <c r="B27" s="30"/>
      <c r="C27" s="30"/>
      <c r="D27" s="30"/>
      <c r="E27" s="17"/>
      <c r="F27" s="534"/>
      <c r="G27" s="534"/>
      <c r="H27" s="534"/>
      <c r="I27" s="17"/>
      <c r="J27" s="534"/>
      <c r="K27" s="534"/>
      <c r="L27" s="534"/>
      <c r="M27" s="23"/>
      <c r="N27" s="529" t="e">
        <f>'IS Aquisition'!R24</f>
        <v>#DIV/0!</v>
      </c>
      <c r="O27" s="21" t="s">
        <v>37</v>
      </c>
      <c r="P27" s="22">
        <f>'IS Aquisition'!R27</f>
        <v>0</v>
      </c>
      <c r="Q27" s="18"/>
      <c r="R27" s="529" t="e">
        <f>IAM!R29</f>
        <v>#DIV/0!</v>
      </c>
      <c r="S27" s="21" t="s">
        <v>37</v>
      </c>
      <c r="T27" s="22">
        <f>IAM!R32</f>
        <v>0</v>
      </c>
      <c r="U27" s="31"/>
      <c r="V27" s="534"/>
      <c r="W27" s="534"/>
      <c r="X27" s="534"/>
      <c r="Y27" s="19"/>
      <c r="Z27" s="541"/>
      <c r="AA27" s="542"/>
      <c r="AB27" s="543"/>
    </row>
    <row r="28" spans="1:33" s="20" customFormat="1" ht="15" thickBot="1" x14ac:dyDescent="0.3">
      <c r="B28" s="9"/>
      <c r="C28" s="32"/>
      <c r="D28" s="32"/>
      <c r="E28" s="23"/>
      <c r="I28" s="23"/>
      <c r="M28" s="23"/>
      <c r="N28" s="530"/>
      <c r="O28" s="24" t="s">
        <v>13</v>
      </c>
      <c r="P28" s="25">
        <f>'IS Aquisition'!R28</f>
        <v>0</v>
      </c>
      <c r="Q28" s="23"/>
      <c r="R28" s="530"/>
      <c r="S28" s="24" t="s">
        <v>13</v>
      </c>
      <c r="T28" s="25">
        <f>IAM!R33</f>
        <v>0</v>
      </c>
      <c r="U28" s="31"/>
      <c r="Z28" s="2"/>
      <c r="AA28" s="30"/>
      <c r="AB28" s="30"/>
    </row>
    <row r="29" spans="1:33" s="20" customFormat="1" ht="15.7" customHeight="1" thickBot="1" x14ac:dyDescent="0.3">
      <c r="A29" s="2"/>
      <c r="B29" s="2"/>
      <c r="C29" s="2"/>
      <c r="D29" s="2"/>
      <c r="E29" s="15"/>
      <c r="F29" s="2"/>
      <c r="I29" s="23"/>
      <c r="M29" s="23"/>
      <c r="N29" s="531"/>
      <c r="O29" s="26" t="s">
        <v>38</v>
      </c>
      <c r="P29" s="27">
        <f>'IS Aquisition'!R29</f>
        <v>0</v>
      </c>
      <c r="Q29" s="23"/>
      <c r="R29" s="531"/>
      <c r="S29" s="26" t="s">
        <v>38</v>
      </c>
      <c r="T29" s="27">
        <f>IAM!R34</f>
        <v>0</v>
      </c>
      <c r="U29" s="31"/>
      <c r="Z29" s="553" t="s">
        <v>39</v>
      </c>
      <c r="AA29" s="554"/>
      <c r="AB29" s="555"/>
    </row>
    <row r="30" spans="1:33" s="20" customFormat="1" ht="15.7" customHeight="1" thickBot="1" x14ac:dyDescent="0.3">
      <c r="A30" s="2"/>
      <c r="B30" s="2"/>
      <c r="C30" s="2"/>
      <c r="D30" s="2"/>
      <c r="E30" s="15"/>
      <c r="F30" s="2"/>
      <c r="I30" s="23"/>
      <c r="M30" s="23"/>
      <c r="N30" s="532" t="s">
        <v>40</v>
      </c>
      <c r="O30" s="533"/>
      <c r="P30" s="29">
        <f>'IS Aquisition'!P24</f>
        <v>0</v>
      </c>
      <c r="Q30" s="23"/>
      <c r="R30" s="532" t="s">
        <v>40</v>
      </c>
      <c r="S30" s="533"/>
      <c r="T30" s="28">
        <f>IAM!P29</f>
        <v>0</v>
      </c>
      <c r="U30" s="31"/>
      <c r="Z30" s="556"/>
      <c r="AA30" s="557"/>
      <c r="AB30" s="558"/>
      <c r="AG30" s="2"/>
    </row>
    <row r="31" spans="1:33" s="30" customFormat="1" ht="10.55" customHeight="1" thickBot="1" x14ac:dyDescent="0.3">
      <c r="A31" s="2"/>
      <c r="B31" s="2"/>
      <c r="C31" s="2"/>
      <c r="D31" s="2"/>
      <c r="E31" s="15"/>
      <c r="F31" s="2"/>
      <c r="G31" s="20"/>
      <c r="H31" s="20"/>
      <c r="I31" s="23"/>
      <c r="J31" s="20"/>
      <c r="K31" s="20"/>
      <c r="L31" s="20"/>
      <c r="Q31" s="23"/>
      <c r="V31" s="20"/>
      <c r="W31" s="20"/>
      <c r="X31" s="20"/>
      <c r="Y31" s="20"/>
      <c r="Z31" s="556"/>
      <c r="AA31" s="557"/>
      <c r="AB31" s="558"/>
    </row>
    <row r="32" spans="1:33" ht="21.05" customHeight="1" thickBot="1" x14ac:dyDescent="0.3">
      <c r="G32" s="30"/>
      <c r="H32" s="30"/>
      <c r="I32" s="30"/>
      <c r="J32" s="30"/>
      <c r="K32" s="30"/>
      <c r="L32" s="30"/>
      <c r="M32" s="17"/>
      <c r="N32" s="524" t="s">
        <v>46</v>
      </c>
      <c r="O32" s="525"/>
      <c r="P32" s="526"/>
      <c r="Q32" s="30"/>
      <c r="R32" s="524" t="s">
        <v>643</v>
      </c>
      <c r="S32" s="525"/>
      <c r="T32" s="526"/>
      <c r="U32" s="17"/>
      <c r="V32" s="30"/>
      <c r="W32" s="30"/>
      <c r="X32" s="30"/>
      <c r="Y32" s="30"/>
      <c r="Z32" s="556"/>
      <c r="AA32" s="557"/>
      <c r="AB32" s="558"/>
    </row>
    <row r="33" spans="1:28" s="20" customFormat="1" ht="15" thickBot="1" x14ac:dyDescent="0.3">
      <c r="A33" s="30"/>
      <c r="B33" s="2"/>
      <c r="C33" s="2"/>
      <c r="D33" s="2"/>
      <c r="E33" s="15"/>
      <c r="F33" s="2"/>
      <c r="G33" s="18"/>
      <c r="H33" s="18"/>
      <c r="I33" s="17"/>
      <c r="J33" s="18"/>
      <c r="K33" s="18"/>
      <c r="L33" s="18"/>
      <c r="M33" s="23"/>
      <c r="N33" s="529" t="e">
        <f>Physical!R20</f>
        <v>#DIV/0!</v>
      </c>
      <c r="O33" s="21" t="s">
        <v>37</v>
      </c>
      <c r="P33" s="22">
        <f>Physical!R23</f>
        <v>0</v>
      </c>
      <c r="Q33" s="18"/>
      <c r="R33" s="529" t="e">
        <f>'HR Sec'!R22</f>
        <v>#DIV/0!</v>
      </c>
      <c r="S33" s="21" t="s">
        <v>37</v>
      </c>
      <c r="T33" s="22">
        <f>'HR Sec'!R25</f>
        <v>0</v>
      </c>
      <c r="U33" s="31"/>
      <c r="V33" s="18"/>
      <c r="W33" s="18"/>
      <c r="X33" s="18"/>
      <c r="Y33" s="19"/>
      <c r="Z33" s="559"/>
      <c r="AA33" s="560"/>
      <c r="AB33" s="561"/>
    </row>
    <row r="34" spans="1:28" s="20" customFormat="1" ht="15" thickBot="1" x14ac:dyDescent="0.3">
      <c r="A34" s="2"/>
      <c r="B34" s="2"/>
      <c r="C34" s="2"/>
      <c r="D34" s="2"/>
      <c r="E34" s="15"/>
      <c r="F34" s="2"/>
      <c r="I34" s="23"/>
      <c r="M34" s="23"/>
      <c r="N34" s="530"/>
      <c r="O34" s="24" t="s">
        <v>13</v>
      </c>
      <c r="P34" s="25">
        <f>Physical!R24</f>
        <v>0</v>
      </c>
      <c r="Q34" s="23"/>
      <c r="R34" s="530"/>
      <c r="S34" s="24" t="s">
        <v>13</v>
      </c>
      <c r="T34" s="25">
        <f>'HR Sec'!R26</f>
        <v>0</v>
      </c>
      <c r="U34" s="31"/>
      <c r="Z34" s="30"/>
      <c r="AA34" s="30"/>
      <c r="AB34" s="30"/>
    </row>
    <row r="35" spans="1:28" s="20" customFormat="1" ht="14.3" thickBot="1" x14ac:dyDescent="0.3">
      <c r="A35" s="2"/>
      <c r="B35" s="2"/>
      <c r="C35" s="2"/>
      <c r="D35" s="2"/>
      <c r="E35" s="15"/>
      <c r="F35" s="2"/>
      <c r="I35" s="23"/>
      <c r="M35" s="23"/>
      <c r="N35" s="531"/>
      <c r="O35" s="26" t="s">
        <v>38</v>
      </c>
      <c r="P35" s="27">
        <f>Physical!R25</f>
        <v>0</v>
      </c>
      <c r="Q35" s="23"/>
      <c r="R35" s="531"/>
      <c r="S35" s="26" t="s">
        <v>38</v>
      </c>
      <c r="T35" s="27">
        <f>'HR Sec'!R27</f>
        <v>0</v>
      </c>
      <c r="U35" s="31"/>
      <c r="Z35" s="544" t="s">
        <v>38</v>
      </c>
      <c r="AA35" s="545"/>
      <c r="AB35" s="546"/>
    </row>
    <row r="36" spans="1:28" s="20" customFormat="1" ht="14.3" thickBot="1" x14ac:dyDescent="0.3">
      <c r="A36" s="2"/>
      <c r="B36" s="2"/>
      <c r="C36" s="2"/>
      <c r="D36" s="2"/>
      <c r="E36" s="15"/>
      <c r="F36" s="2"/>
      <c r="I36" s="23"/>
      <c r="M36" s="23"/>
      <c r="N36" s="532" t="s">
        <v>40</v>
      </c>
      <c r="O36" s="533"/>
      <c r="P36" s="28">
        <f>Physical!P20</f>
        <v>0</v>
      </c>
      <c r="Q36" s="23"/>
      <c r="R36" s="532" t="s">
        <v>40</v>
      </c>
      <c r="S36" s="533"/>
      <c r="T36" s="28">
        <f>'HR Sec'!P22</f>
        <v>0</v>
      </c>
      <c r="U36" s="31"/>
      <c r="Z36" s="547"/>
      <c r="AA36" s="548"/>
      <c r="AB36" s="549"/>
    </row>
    <row r="37" spans="1:28" s="30" customFormat="1" ht="10.55" customHeight="1" thickBot="1" x14ac:dyDescent="0.3">
      <c r="A37" s="2"/>
      <c r="B37" s="2"/>
      <c r="C37" s="2"/>
      <c r="D37" s="2"/>
      <c r="E37" s="15"/>
      <c r="F37" s="2"/>
      <c r="G37" s="20"/>
      <c r="H37" s="20"/>
      <c r="I37" s="23"/>
      <c r="J37" s="20"/>
      <c r="K37" s="20"/>
      <c r="L37" s="20"/>
      <c r="Q37" s="23"/>
      <c r="V37" s="20"/>
      <c r="W37" s="20"/>
      <c r="X37" s="20"/>
      <c r="Y37" s="20"/>
      <c r="Z37" s="547"/>
      <c r="AA37" s="548"/>
      <c r="AB37" s="549"/>
    </row>
    <row r="38" spans="1:28" ht="21.05" customHeight="1" thickBot="1" x14ac:dyDescent="0.3">
      <c r="G38" s="30"/>
      <c r="H38" s="30"/>
      <c r="I38" s="30"/>
      <c r="M38" s="17"/>
      <c r="N38" s="524" t="s">
        <v>47</v>
      </c>
      <c r="O38" s="525"/>
      <c r="P38" s="526"/>
      <c r="Q38" s="30"/>
      <c r="R38" s="524" t="s">
        <v>480</v>
      </c>
      <c r="S38" s="525"/>
      <c r="T38" s="526"/>
      <c r="U38" s="17"/>
      <c r="V38" s="30"/>
      <c r="W38" s="30"/>
      <c r="X38" s="30"/>
      <c r="Y38" s="30"/>
      <c r="Z38" s="547"/>
      <c r="AA38" s="548"/>
      <c r="AB38" s="549"/>
    </row>
    <row r="39" spans="1:28" s="20" customFormat="1" ht="14.3" thickBot="1" x14ac:dyDescent="0.3">
      <c r="A39" s="2"/>
      <c r="B39" s="2"/>
      <c r="C39" s="2"/>
      <c r="D39" s="2"/>
      <c r="E39" s="15"/>
      <c r="F39" s="2"/>
      <c r="G39" s="18"/>
      <c r="H39" s="18"/>
      <c r="I39" s="17"/>
      <c r="J39" s="18"/>
      <c r="K39" s="18"/>
      <c r="L39" s="18"/>
      <c r="M39" s="23"/>
      <c r="N39" s="529" t="e">
        <f>'Sec Ops'!R33</f>
        <v>#DIV/0!</v>
      </c>
      <c r="O39" s="21" t="s">
        <v>37</v>
      </c>
      <c r="P39" s="22">
        <f>'Sec Ops'!R36</f>
        <v>0</v>
      </c>
      <c r="Q39" s="18"/>
      <c r="R39" s="529" t="e">
        <f>'T&amp;VM'!R20</f>
        <v>#DIV/0!</v>
      </c>
      <c r="S39" s="21" t="s">
        <v>37</v>
      </c>
      <c r="T39" s="22">
        <f>'T&amp;VM'!R23</f>
        <v>0</v>
      </c>
      <c r="U39" s="31"/>
      <c r="V39" s="18"/>
      <c r="W39" s="18"/>
      <c r="X39" s="18"/>
      <c r="Y39" s="19"/>
      <c r="Z39" s="550"/>
      <c r="AA39" s="551"/>
      <c r="AB39" s="552"/>
    </row>
    <row r="40" spans="1:28" s="20" customFormat="1" ht="14.3" thickBot="1" x14ac:dyDescent="0.3">
      <c r="A40" s="2"/>
      <c r="B40" s="2"/>
      <c r="C40" s="2"/>
      <c r="D40" s="2"/>
      <c r="E40" s="15"/>
      <c r="F40" s="2"/>
      <c r="I40" s="23"/>
      <c r="M40" s="23"/>
      <c r="N40" s="530"/>
      <c r="O40" s="24" t="s">
        <v>13</v>
      </c>
      <c r="P40" s="25">
        <f>'Sec Ops'!R37</f>
        <v>0</v>
      </c>
      <c r="Q40" s="23"/>
      <c r="R40" s="530"/>
      <c r="S40" s="24" t="s">
        <v>13</v>
      </c>
      <c r="T40" s="25">
        <f>'T&amp;VM'!R24</f>
        <v>0</v>
      </c>
      <c r="U40" s="31"/>
    </row>
    <row r="41" spans="1:28" s="20" customFormat="1" ht="14.3" thickBot="1" x14ac:dyDescent="0.3">
      <c r="A41" s="2"/>
      <c r="B41" s="2"/>
      <c r="C41" s="2"/>
      <c r="D41" s="2"/>
      <c r="E41" s="15"/>
      <c r="F41" s="2"/>
      <c r="I41" s="23"/>
      <c r="M41" s="23"/>
      <c r="N41" s="531"/>
      <c r="O41" s="26" t="s">
        <v>38</v>
      </c>
      <c r="P41" s="27">
        <f>'Sec Ops'!R38</f>
        <v>0</v>
      </c>
      <c r="Q41" s="23"/>
      <c r="R41" s="531"/>
      <c r="S41" s="26" t="s">
        <v>38</v>
      </c>
      <c r="T41" s="27">
        <f>'T&amp;VM'!R25</f>
        <v>0</v>
      </c>
      <c r="U41" s="31"/>
    </row>
    <row r="42" spans="1:28" s="20" customFormat="1" ht="14.3" thickBot="1" x14ac:dyDescent="0.3">
      <c r="A42" s="2"/>
      <c r="B42" s="2"/>
      <c r="C42" s="2"/>
      <c r="D42" s="2"/>
      <c r="E42" s="15"/>
      <c r="F42" s="2"/>
      <c r="I42" s="23"/>
      <c r="M42" s="23"/>
      <c r="N42" s="532" t="s">
        <v>40</v>
      </c>
      <c r="O42" s="533"/>
      <c r="P42" s="28">
        <f>'Sec Ops'!P33</f>
        <v>0</v>
      </c>
      <c r="Q42" s="23"/>
      <c r="R42" s="532" t="s">
        <v>40</v>
      </c>
      <c r="S42" s="533"/>
      <c r="T42" s="28">
        <f>'T&amp;VM'!P20</f>
        <v>0</v>
      </c>
      <c r="U42" s="31"/>
    </row>
    <row r="43" spans="1:28" s="30" customFormat="1" ht="10.55" customHeight="1" thickBot="1" x14ac:dyDescent="0.3">
      <c r="A43" s="2"/>
      <c r="B43" s="2"/>
      <c r="C43" s="2"/>
      <c r="D43" s="2"/>
      <c r="E43" s="15"/>
      <c r="F43" s="2"/>
      <c r="G43" s="20"/>
      <c r="H43" s="20"/>
      <c r="I43" s="23"/>
      <c r="J43" s="20"/>
      <c r="K43" s="20"/>
      <c r="L43" s="20"/>
      <c r="Q43" s="23"/>
      <c r="V43" s="20"/>
      <c r="W43" s="20"/>
      <c r="X43" s="20"/>
      <c r="Y43" s="20"/>
      <c r="Z43" s="20"/>
      <c r="AA43" s="20"/>
      <c r="AB43" s="20"/>
    </row>
    <row r="44" spans="1:28" ht="21.05" customHeight="1" x14ac:dyDescent="0.25">
      <c r="B44" s="411" t="s">
        <v>959</v>
      </c>
      <c r="C44" s="412"/>
      <c r="D44" s="412"/>
      <c r="E44" s="412"/>
      <c r="F44" s="412"/>
      <c r="G44" s="412"/>
      <c r="H44" s="412"/>
      <c r="I44" s="412"/>
      <c r="J44" s="412"/>
      <c r="K44" s="412"/>
      <c r="L44" s="412"/>
      <c r="M44" s="412"/>
      <c r="N44" s="412"/>
      <c r="O44" s="412"/>
      <c r="P44" s="412"/>
      <c r="Q44" s="412"/>
      <c r="R44" s="412"/>
      <c r="S44" s="412"/>
      <c r="T44" s="412"/>
      <c r="U44" s="412"/>
      <c r="V44" s="412"/>
      <c r="W44" s="412"/>
      <c r="X44" s="412"/>
      <c r="Y44" s="412"/>
      <c r="Z44" s="412"/>
      <c r="AA44" s="412"/>
      <c r="AB44" s="413"/>
    </row>
    <row r="45" spans="1:28" ht="15.7" customHeight="1" thickBot="1" x14ac:dyDescent="0.3">
      <c r="B45" s="414"/>
      <c r="C45" s="415"/>
      <c r="D45" s="415"/>
      <c r="E45" s="415"/>
      <c r="F45" s="415"/>
      <c r="G45" s="415"/>
      <c r="H45" s="415"/>
      <c r="I45" s="415"/>
      <c r="J45" s="415"/>
      <c r="K45" s="415"/>
      <c r="L45" s="415"/>
      <c r="M45" s="415"/>
      <c r="N45" s="415"/>
      <c r="O45" s="415"/>
      <c r="P45" s="415"/>
      <c r="Q45" s="415"/>
      <c r="R45" s="415"/>
      <c r="S45" s="415"/>
      <c r="T45" s="415"/>
      <c r="U45" s="415"/>
      <c r="V45" s="415"/>
      <c r="W45" s="415"/>
      <c r="X45" s="415"/>
      <c r="Y45" s="415"/>
      <c r="Z45" s="415"/>
      <c r="AA45" s="415"/>
      <c r="AB45" s="416"/>
    </row>
    <row r="46" spans="1:28" ht="15.7" customHeight="1" x14ac:dyDescent="0.25">
      <c r="U46" s="31"/>
    </row>
    <row r="47" spans="1:28" ht="15.7" customHeight="1" x14ac:dyDescent="0.25">
      <c r="U47" s="31"/>
    </row>
    <row r="48" spans="1:28" ht="15.7" customHeight="1" x14ac:dyDescent="0.25">
      <c r="U48" s="31"/>
    </row>
    <row r="49" spans="1:28" s="30" customFormat="1" ht="10.55" customHeight="1" x14ac:dyDescent="0.25">
      <c r="A49" s="2"/>
      <c r="B49" s="2"/>
      <c r="C49" s="2"/>
      <c r="D49" s="2"/>
      <c r="E49" s="15"/>
      <c r="F49" s="2"/>
      <c r="G49" s="2"/>
      <c r="H49" s="2"/>
      <c r="I49" s="15"/>
      <c r="J49" s="2"/>
      <c r="K49" s="2"/>
      <c r="L49" s="2"/>
      <c r="N49" s="2"/>
      <c r="O49" s="2"/>
      <c r="P49" s="2"/>
      <c r="Q49" s="15"/>
      <c r="R49" s="2"/>
      <c r="S49" s="2"/>
      <c r="T49" s="2"/>
      <c r="V49" s="2"/>
      <c r="W49" s="2"/>
      <c r="X49" s="2"/>
      <c r="Y49" s="2"/>
      <c r="Z49" s="2"/>
      <c r="AA49" s="2"/>
      <c r="AB49" s="2"/>
    </row>
    <row r="50" spans="1:28" ht="21.05" customHeight="1" x14ac:dyDescent="0.25">
      <c r="M50" s="17"/>
      <c r="U50" s="31"/>
    </row>
    <row r="51" spans="1:28" ht="15.7" customHeight="1" x14ac:dyDescent="0.25">
      <c r="U51" s="17"/>
    </row>
    <row r="52" spans="1:28" ht="15.7" customHeight="1" x14ac:dyDescent="0.25"/>
    <row r="53" spans="1:28" ht="15.7" customHeight="1" x14ac:dyDescent="0.25"/>
    <row r="54" spans="1:28" ht="15.7" customHeight="1" x14ac:dyDescent="0.25"/>
  </sheetData>
  <sheetProtection password="A41C" sheet="1" objects="1" scenarios="1"/>
  <customSheetViews>
    <customSheetView guid="{4D29B127-89DB-4203-8E0C-63913F980539}" scale="75" showPageBreaks="1" showGridLines="0" printArea="1" hiddenRows="1" hiddenColumns="1" topLeftCell="H1">
      <selection activeCell="S4" sqref="S4:Y4"/>
      <colBreaks count="1" manualBreakCount="1">
        <brk id="33" max="72" man="1"/>
      </colBreaks>
      <pageMargins left="1" right="0" top="1" bottom="1" header="0.5" footer="0.5"/>
      <pageSetup paperSize="5" scale="45" orientation="landscape" r:id="rId1"/>
      <headerFooter scaleWithDoc="0" alignWithMargins="0">
        <oddHeader>&amp;CTO1-D035_Risk Assessment Framework</oddHeader>
        <oddFooter>&amp;L&amp;A
05/24/2011&amp;C&amp;P of &amp;N&amp;R&amp;G</oddFooter>
      </headerFooter>
    </customSheetView>
  </customSheetViews>
  <mergeCells count="78">
    <mergeCell ref="F21:H21"/>
    <mergeCell ref="N42:O42"/>
    <mergeCell ref="R42:S42"/>
    <mergeCell ref="F27:H27"/>
    <mergeCell ref="J27:L27"/>
    <mergeCell ref="N33:N35"/>
    <mergeCell ref="N30:O30"/>
    <mergeCell ref="R30:S30"/>
    <mergeCell ref="J21:L21"/>
    <mergeCell ref="N21:N23"/>
    <mergeCell ref="N20:P20"/>
    <mergeCell ref="R20:T20"/>
    <mergeCell ref="N24:O24"/>
    <mergeCell ref="R24:S24"/>
    <mergeCell ref="Z35:AB39"/>
    <mergeCell ref="R33:R35"/>
    <mergeCell ref="N36:O36"/>
    <mergeCell ref="R36:S36"/>
    <mergeCell ref="Z29:AB33"/>
    <mergeCell ref="N39:N41"/>
    <mergeCell ref="R39:R41"/>
    <mergeCell ref="N32:P32"/>
    <mergeCell ref="R32:T32"/>
    <mergeCell ref="R38:T38"/>
    <mergeCell ref="Z21:AB21"/>
    <mergeCell ref="R21:R23"/>
    <mergeCell ref="V21:X21"/>
    <mergeCell ref="N38:P38"/>
    <mergeCell ref="V27:X27"/>
    <mergeCell ref="Z23:AB27"/>
    <mergeCell ref="N26:P26"/>
    <mergeCell ref="R26:T26"/>
    <mergeCell ref="N27:N29"/>
    <mergeCell ref="R27:R29"/>
    <mergeCell ref="V15:V17"/>
    <mergeCell ref="Z15:Z17"/>
    <mergeCell ref="B14:D14"/>
    <mergeCell ref="F14:H14"/>
    <mergeCell ref="B18:C18"/>
    <mergeCell ref="F18:G18"/>
    <mergeCell ref="J18:K18"/>
    <mergeCell ref="N18:O18"/>
    <mergeCell ref="R18:S18"/>
    <mergeCell ref="V18:W18"/>
    <mergeCell ref="Z18:AA18"/>
    <mergeCell ref="B15:B17"/>
    <mergeCell ref="F15:F17"/>
    <mergeCell ref="J15:J17"/>
    <mergeCell ref="N15:N17"/>
    <mergeCell ref="R15:R17"/>
    <mergeCell ref="B10:D10"/>
    <mergeCell ref="F10:H10"/>
    <mergeCell ref="J10:L10"/>
    <mergeCell ref="N10:P10"/>
    <mergeCell ref="V10:X10"/>
    <mergeCell ref="Z9:AB9"/>
    <mergeCell ref="J14:L14"/>
    <mergeCell ref="N14:P14"/>
    <mergeCell ref="R14:T14"/>
    <mergeCell ref="V14:X14"/>
    <mergeCell ref="Z10:AB10"/>
    <mergeCell ref="Z14:AB14"/>
    <mergeCell ref="B2:AB2"/>
    <mergeCell ref="B44:AB45"/>
    <mergeCell ref="V8:X8"/>
    <mergeCell ref="Z8:AB8"/>
    <mergeCell ref="F9:H9"/>
    <mergeCell ref="B6:AB6"/>
    <mergeCell ref="B4:AB4"/>
    <mergeCell ref="B9:D9"/>
    <mergeCell ref="N7:R7"/>
    <mergeCell ref="B8:D8"/>
    <mergeCell ref="F8:H8"/>
    <mergeCell ref="J8:L8"/>
    <mergeCell ref="N8:T8"/>
    <mergeCell ref="J9:L9"/>
    <mergeCell ref="N9:T9"/>
    <mergeCell ref="V9:X9"/>
  </mergeCells>
  <conditionalFormatting sqref="R30:S30 R36:S36 R42:S42 T27:T30 T33:T36 T39:T42 N36:O36 N42:O42 P33:P36 P39:P42 B18 B15 F18:G18 J18:K18 N39 R24:S24 N18:O18 R18:S18 Z18:AB18 D15:D18 V18:W18 N9 H15:H18 L15:L18 P15:P18 P21:P24 T15:T18 T21:T24 X15:X18 AB15:AB17 B9 N30:O30 P27:P30 F15 J15 N15 N27 N33 N24 N21 R15 R21 R27 R33 R39 V15 Z15 F9 J9 V9 Z9">
    <cfRule type="containsErrors" dxfId="1290" priority="83">
      <formula>ISERROR(B9)</formula>
    </cfRule>
    <cfRule type="containsText" dxfId="1289" priority="84" operator="containsText" text="Low">
      <formula>NOT(ISERROR(SEARCH("Low",B9)))</formula>
    </cfRule>
    <cfRule type="containsText" dxfId="1288" priority="85" operator="containsText" text="Medium">
      <formula>NOT(ISERROR(SEARCH("Medium",B9)))</formula>
    </cfRule>
    <cfRule type="containsText" dxfId="1287" priority="86" operator="containsText" text="High">
      <formula>NOT(ISERROR(SEARCH("High",B9)))</formula>
    </cfRule>
  </conditionalFormatting>
  <conditionalFormatting sqref="B10:D10 F10:H10 J10:L10 V10:X10 Z10:AB10 N10:P10">
    <cfRule type="cellIs" dxfId="1286" priority="80" operator="greaterThan">
      <formula>2.4</formula>
    </cfRule>
    <cfRule type="cellIs" dxfId="1285" priority="81" operator="between">
      <formula>1.5</formula>
      <formula>2.5</formula>
    </cfRule>
    <cfRule type="cellIs" dxfId="1284" priority="82" operator="lessThan">
      <formula>1.5</formula>
    </cfRule>
  </conditionalFormatting>
  <conditionalFormatting sqref="N9:T9 B9:D9 F9:H9 J9:L9 V9:X9 Z9:AB9">
    <cfRule type="containsText" dxfId="1283" priority="79" operator="containsText" text="Moderate">
      <formula>NOT(ISERROR(SEARCH("Moderate",B9)))</formula>
    </cfRule>
  </conditionalFormatting>
  <conditionalFormatting sqref="Z35">
    <cfRule type="colorScale" priority="78">
      <colorScale>
        <cfvo type="num" val="1"/>
        <cfvo type="percent" val="50"/>
        <cfvo type="num" val="3"/>
        <color rgb="FF00B050"/>
        <color rgb="FFFFFF00"/>
        <color rgb="FFFF0000"/>
      </colorScale>
    </cfRule>
  </conditionalFormatting>
  <conditionalFormatting sqref="Z29">
    <cfRule type="colorScale" priority="77">
      <colorScale>
        <cfvo type="num" val="1"/>
        <cfvo type="percent" val="50"/>
        <cfvo type="num" val="3"/>
        <color rgb="FF00B050"/>
        <color rgb="FFFFFF00"/>
        <color rgb="FFFF0000"/>
      </colorScale>
    </cfRule>
  </conditionalFormatting>
  <conditionalFormatting sqref="Z23">
    <cfRule type="colorScale" priority="76">
      <colorScale>
        <cfvo type="num" val="1"/>
        <cfvo type="percent" val="50"/>
        <cfvo type="num" val="3"/>
        <color rgb="FF00B050"/>
        <color rgb="FFFFFF00"/>
        <color rgb="FFFF0000"/>
      </colorScale>
    </cfRule>
  </conditionalFormatting>
  <conditionalFormatting sqref="B15:B17">
    <cfRule type="containsText" dxfId="1282" priority="74" operator="containsText" text="Moderate">
      <formula>NOT(ISERROR(SEARCH("Moderate",B15)))</formula>
    </cfRule>
  </conditionalFormatting>
  <conditionalFormatting sqref="F15:F17">
    <cfRule type="containsText" dxfId="1281" priority="68" operator="containsText" text="Moderate">
      <formula>NOT(ISERROR(SEARCH("Moderate",F15)))</formula>
    </cfRule>
  </conditionalFormatting>
  <conditionalFormatting sqref="J15:J17">
    <cfRule type="containsText" dxfId="1280" priority="65" operator="containsText" text="Moderate">
      <formula>NOT(ISERROR(SEARCH("Moderate",J15)))</formula>
    </cfRule>
  </conditionalFormatting>
  <conditionalFormatting sqref="N15:N17">
    <cfRule type="containsText" dxfId="1279" priority="61" operator="containsText" text="Moderate">
      <formula>NOT(ISERROR(SEARCH("Moderate",N15)))</formula>
    </cfRule>
  </conditionalFormatting>
  <conditionalFormatting sqref="N27:N29">
    <cfRule type="containsText" dxfId="1278" priority="55" operator="containsText" text="Moderate">
      <formula>NOT(ISERROR(SEARCH("Moderate",N27)))</formula>
    </cfRule>
  </conditionalFormatting>
  <conditionalFormatting sqref="N33:N35">
    <cfRule type="containsText" dxfId="1277" priority="52" operator="containsText" text="Moderate">
      <formula>NOT(ISERROR(SEARCH("Moderate",N33)))</formula>
    </cfRule>
  </conditionalFormatting>
  <conditionalFormatting sqref="N39:N41">
    <cfRule type="containsText" dxfId="1276" priority="49" operator="containsText" text="Moderate">
      <formula>NOT(ISERROR(SEARCH("Moderate",N39)))</formula>
    </cfRule>
  </conditionalFormatting>
  <conditionalFormatting sqref="N21:N23">
    <cfRule type="containsText" dxfId="1275" priority="48" operator="containsText" text="Moderate">
      <formula>NOT(ISERROR(SEARCH("Moderate",N21)))</formula>
    </cfRule>
  </conditionalFormatting>
  <conditionalFormatting sqref="R15:R17">
    <cfRule type="containsText" dxfId="1274" priority="46" operator="containsText" text="Moderate">
      <formula>NOT(ISERROR(SEARCH("Moderate",R15)))</formula>
    </cfRule>
  </conditionalFormatting>
  <conditionalFormatting sqref="R21:R23">
    <cfRule type="containsText" dxfId="1273" priority="45" operator="containsText" text="Moderate">
      <formula>NOT(ISERROR(SEARCH("Moderate",R21)))</formula>
    </cfRule>
  </conditionalFormatting>
  <conditionalFormatting sqref="R27:R29">
    <cfRule type="containsText" dxfId="1272" priority="44" operator="containsText" text="Moderate">
      <formula>NOT(ISERROR(SEARCH("Moderate",R27)))</formula>
    </cfRule>
  </conditionalFormatting>
  <conditionalFormatting sqref="R33:R35">
    <cfRule type="containsText" dxfId="1271" priority="43" operator="containsText" text="Moderate">
      <formula>NOT(ISERROR(SEARCH("Moderate",R33)))</formula>
    </cfRule>
  </conditionalFormatting>
  <conditionalFormatting sqref="R39:R41">
    <cfRule type="containsText" dxfId="1270" priority="42" operator="containsText" text="Moderate">
      <formula>NOT(ISERROR(SEARCH("Moderate",R39)))</formula>
    </cfRule>
  </conditionalFormatting>
  <conditionalFormatting sqref="V15:V17">
    <cfRule type="containsText" dxfId="1269" priority="31" operator="containsText" text="Moderate">
      <formula>NOT(ISERROR(SEARCH("Moderate",V15)))</formula>
    </cfRule>
  </conditionalFormatting>
  <conditionalFormatting sqref="Z15:Z17">
    <cfRule type="containsText" dxfId="1268" priority="28" operator="containsText" text="Moderate">
      <formula>NOT(ISERROR(SEARCH("Moderate",Z15)))</formula>
    </cfRule>
  </conditionalFormatting>
  <pageMargins left="1" right="0" top="1" bottom="1" header="0.5" footer="0.5"/>
  <pageSetup paperSize="5" scale="45" orientation="landscape" r:id="rId2"/>
  <headerFooter scaleWithDoc="0" alignWithMargins="0">
    <oddHeader>&amp;CTO1-D035_Risk Assessment Framework</oddHeader>
    <oddFooter>&amp;L&amp;A
05/24/2011&amp;C&amp;P of &amp;N&amp;R&amp;G</oddFooter>
  </headerFooter>
  <colBreaks count="1" manualBreakCount="1">
    <brk id="28" min="5" max="77" man="1"/>
  </colBreak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AI278"/>
  <sheetViews>
    <sheetView showGridLines="0" topLeftCell="F1" zoomScale="70" zoomScaleNormal="70" zoomScaleSheetLayoutView="20" zoomScalePageLayoutView="20" workbookViewId="0">
      <selection activeCell="N10" sqref="N10"/>
    </sheetView>
  </sheetViews>
  <sheetFormatPr defaultColWidth="9.140625" defaultRowHeight="14.3" x14ac:dyDescent="0.25"/>
  <cols>
    <col min="1" max="1" width="2.7109375" style="30" customWidth="1"/>
    <col min="2" max="2" width="15.7109375" style="30" customWidth="1"/>
    <col min="3" max="3" width="5.7109375" style="190" customWidth="1"/>
    <col min="4" max="5" width="60.7109375" style="30" customWidth="1"/>
    <col min="6" max="6" width="53.28515625" style="249" customWidth="1"/>
    <col min="7" max="7" width="60.7109375" style="30" customWidth="1"/>
    <col min="8" max="8" width="20.5703125" style="30" customWidth="1"/>
    <col min="9" max="9" width="15.7109375" style="249" hidden="1" customWidth="1"/>
    <col min="10" max="10" width="60.7109375" style="238" customWidth="1"/>
    <col min="11" max="11" width="15.7109375" style="235" customWidth="1"/>
    <col min="12" max="12" width="15.7109375" style="235" hidden="1" customWidth="1"/>
    <col min="13" max="13" width="60.7109375" style="238" customWidth="1"/>
    <col min="14" max="14" width="15.7109375" style="235" customWidth="1"/>
    <col min="15" max="15" width="15.7109375" style="235" hidden="1" customWidth="1"/>
    <col min="16" max="16" width="23.42578125" style="30" customWidth="1"/>
    <col min="17" max="17" width="42.7109375" style="30" customWidth="1"/>
    <col min="18" max="18" width="45.5703125" style="30" customWidth="1"/>
    <col min="19" max="21" width="12.7109375" style="30" hidden="1" customWidth="1"/>
    <col min="22" max="22" width="6.7109375" style="30" customWidth="1"/>
    <col min="23" max="23" width="41.85546875" style="30" customWidth="1"/>
    <col min="24" max="26" width="21.28515625" style="30" customWidth="1"/>
    <col min="27" max="27" width="21.28515625" style="81" customWidth="1"/>
    <col min="28" max="28" width="12.5703125" style="30" customWidth="1"/>
    <col min="29" max="29" width="22.42578125" style="30" customWidth="1"/>
    <col min="30" max="33" width="27.140625" style="30" customWidth="1"/>
    <col min="34" max="34" width="45.28515625" style="30" customWidth="1"/>
    <col min="35" max="35" width="40.7109375" style="30" customWidth="1"/>
    <col min="36" max="16384" width="9.140625" style="30"/>
  </cols>
  <sheetData>
    <row r="1" spans="2:29" x14ac:dyDescent="0.25">
      <c r="U1" s="81"/>
      <c r="V1" s="81"/>
      <c r="W1" s="99"/>
      <c r="X1" s="99" t="s">
        <v>10</v>
      </c>
      <c r="Y1" s="99" t="s">
        <v>13</v>
      </c>
      <c r="Z1" s="99" t="s">
        <v>9</v>
      </c>
      <c r="AA1" s="99" t="s">
        <v>14</v>
      </c>
      <c r="AC1" s="99"/>
    </row>
    <row r="2" spans="2:29" s="358" customFormat="1" x14ac:dyDescent="0.25">
      <c r="B2" s="562" t="str">
        <f>'Risk Dashboard'!B2:AB2</f>
        <v>FOR THE STATE OF SOUTH CAROLINA INTERNAL USE ONLY (VERSION 1.0)</v>
      </c>
      <c r="C2" s="562"/>
      <c r="D2" s="562"/>
      <c r="E2" s="562"/>
      <c r="F2" s="562"/>
      <c r="G2" s="562"/>
      <c r="U2" s="81"/>
      <c r="V2" s="81"/>
      <c r="W2" s="99"/>
      <c r="X2" s="99"/>
      <c r="Y2" s="99"/>
      <c r="Z2" s="99"/>
      <c r="AA2" s="99"/>
      <c r="AC2" s="99"/>
    </row>
    <row r="3" spans="2:29" s="358" customFormat="1" x14ac:dyDescent="0.25">
      <c r="U3" s="81"/>
      <c r="V3" s="81"/>
      <c r="W3" s="99"/>
      <c r="X3" s="99"/>
      <c r="Y3" s="99"/>
      <c r="Z3" s="99"/>
      <c r="AA3" s="99"/>
      <c r="AC3" s="99"/>
    </row>
    <row r="4" spans="2:29" ht="45.1" customHeight="1" x14ac:dyDescent="0.25">
      <c r="B4" s="444" t="str">
        <f>Reference!B4</f>
        <v>State of South Carolina
Information Security Enterprise Risk Assessment Framework: Self-Assessment Tool</v>
      </c>
      <c r="C4" s="444"/>
      <c r="D4" s="444"/>
      <c r="E4" s="444"/>
      <c r="F4" s="444"/>
      <c r="G4" s="444"/>
      <c r="H4" s="444"/>
      <c r="I4" s="444"/>
      <c r="J4" s="444"/>
      <c r="K4" s="444"/>
      <c r="L4" s="444"/>
      <c r="M4" s="444"/>
      <c r="N4" s="444"/>
      <c r="O4" s="444"/>
      <c r="P4" s="444"/>
      <c r="Q4" s="444"/>
      <c r="R4" s="444"/>
      <c r="S4" s="444"/>
      <c r="T4" s="444"/>
      <c r="U4" s="444"/>
      <c r="V4" s="95"/>
      <c r="W4" s="99"/>
      <c r="X4" s="99" t="s">
        <v>0</v>
      </c>
      <c r="Y4" s="99" t="s">
        <v>2</v>
      </c>
      <c r="Z4" s="99" t="s">
        <v>1</v>
      </c>
      <c r="AA4" s="99" t="s">
        <v>14</v>
      </c>
      <c r="AC4" s="99"/>
    </row>
    <row r="5" spans="2:29" x14ac:dyDescent="0.25">
      <c r="B5" s="2"/>
      <c r="C5" s="2"/>
      <c r="D5" s="2"/>
      <c r="E5" s="2"/>
      <c r="F5" s="243"/>
      <c r="G5" s="2"/>
      <c r="H5" s="2"/>
      <c r="I5" s="243"/>
      <c r="J5" s="243"/>
      <c r="K5" s="226"/>
      <c r="L5" s="226"/>
      <c r="M5" s="243"/>
      <c r="N5" s="241"/>
      <c r="O5" s="226"/>
      <c r="P5" s="2"/>
      <c r="Q5" s="2"/>
      <c r="R5" s="2"/>
      <c r="S5" s="2"/>
      <c r="T5" s="2"/>
      <c r="U5" s="96"/>
      <c r="V5" s="96"/>
      <c r="W5" s="99"/>
      <c r="X5" s="99"/>
      <c r="Y5" s="99"/>
      <c r="Z5" s="99"/>
      <c r="AA5" s="99"/>
      <c r="AC5" s="99"/>
    </row>
    <row r="6" spans="2:29" ht="15.7" x14ac:dyDescent="0.25">
      <c r="B6" s="510" t="s">
        <v>609</v>
      </c>
      <c r="C6" s="510"/>
      <c r="D6" s="510"/>
      <c r="E6" s="510"/>
      <c r="F6" s="510"/>
      <c r="G6" s="510"/>
      <c r="H6" s="510"/>
      <c r="I6" s="510"/>
      <c r="J6" s="510"/>
      <c r="K6" s="510"/>
      <c r="L6" s="510"/>
      <c r="M6" s="510"/>
      <c r="N6" s="510"/>
      <c r="O6" s="510"/>
      <c r="P6" s="510"/>
      <c r="Q6" s="510"/>
      <c r="R6" s="510"/>
      <c r="S6" s="510"/>
      <c r="T6" s="510"/>
      <c r="U6" s="510"/>
      <c r="V6" s="94"/>
      <c r="AA6" s="30"/>
    </row>
    <row r="7" spans="2:29" x14ac:dyDescent="0.25">
      <c r="B7" s="3"/>
      <c r="C7" s="3"/>
      <c r="D7" s="3"/>
      <c r="E7" s="3"/>
      <c r="F7" s="242"/>
      <c r="G7" s="3"/>
      <c r="H7" s="3"/>
      <c r="I7" s="242"/>
      <c r="J7" s="242"/>
      <c r="K7" s="3"/>
      <c r="L7" s="3"/>
      <c r="M7" s="242"/>
      <c r="N7" s="242"/>
      <c r="O7" s="3"/>
      <c r="P7" s="3"/>
      <c r="Q7" s="3"/>
      <c r="R7" s="3"/>
      <c r="S7" s="3"/>
      <c r="T7" s="3"/>
      <c r="U7" s="97"/>
      <c r="V7" s="564"/>
      <c r="W7" s="564"/>
      <c r="X7" s="564"/>
      <c r="Y7" s="98"/>
      <c r="Z7" s="98"/>
      <c r="AA7" s="30"/>
    </row>
    <row r="8" spans="2:29" s="194" customFormat="1" ht="72" customHeight="1" x14ac:dyDescent="0.25">
      <c r="B8" s="107" t="s">
        <v>608</v>
      </c>
      <c r="C8" s="107" t="s">
        <v>22</v>
      </c>
      <c r="D8" s="107" t="s">
        <v>49</v>
      </c>
      <c r="E8" s="107" t="s">
        <v>705</v>
      </c>
      <c r="F8" s="327" t="s">
        <v>706</v>
      </c>
      <c r="G8" s="107" t="s">
        <v>652</v>
      </c>
      <c r="H8" s="107" t="s">
        <v>651</v>
      </c>
      <c r="I8" s="107" t="s">
        <v>655</v>
      </c>
      <c r="J8" s="107" t="s">
        <v>653</v>
      </c>
      <c r="K8" s="329" t="s">
        <v>644</v>
      </c>
      <c r="L8" s="107" t="s">
        <v>656</v>
      </c>
      <c r="M8" s="107" t="s">
        <v>654</v>
      </c>
      <c r="N8" s="331" t="s">
        <v>645</v>
      </c>
      <c r="O8" s="107" t="s">
        <v>657</v>
      </c>
      <c r="P8" s="107" t="s">
        <v>648</v>
      </c>
      <c r="Q8" s="107" t="s">
        <v>649</v>
      </c>
      <c r="R8" s="107" t="s">
        <v>658</v>
      </c>
      <c r="S8" s="106" t="s">
        <v>11</v>
      </c>
      <c r="T8" s="106" t="s">
        <v>12</v>
      </c>
      <c r="U8" s="106" t="s">
        <v>16</v>
      </c>
    </row>
    <row r="9" spans="2:29" x14ac:dyDescent="0.25">
      <c r="B9" s="119" t="s">
        <v>563</v>
      </c>
      <c r="C9" s="117"/>
      <c r="D9" s="117"/>
      <c r="E9" s="117"/>
      <c r="F9" s="328"/>
      <c r="G9" s="117"/>
      <c r="H9" s="117"/>
      <c r="I9" s="117"/>
      <c r="J9" s="117"/>
      <c r="K9" s="330"/>
      <c r="L9" s="117"/>
      <c r="M9" s="117"/>
      <c r="N9" s="332"/>
      <c r="O9" s="117"/>
      <c r="P9" s="117"/>
      <c r="Q9" s="117"/>
      <c r="R9" s="117"/>
      <c r="S9" s="117"/>
      <c r="T9" s="117"/>
      <c r="U9" s="118"/>
      <c r="V9" s="98"/>
      <c r="W9" s="98"/>
      <c r="X9" s="98"/>
      <c r="Y9" s="98"/>
      <c r="Z9" s="98"/>
      <c r="AA9" s="30"/>
    </row>
    <row r="10" spans="2:29" ht="154" x14ac:dyDescent="0.25">
      <c r="B10" s="566" t="s">
        <v>639</v>
      </c>
      <c r="C10" s="274">
        <v>1.01</v>
      </c>
      <c r="D10" s="268" t="s">
        <v>650</v>
      </c>
      <c r="E10" s="275" t="s">
        <v>961</v>
      </c>
      <c r="F10" s="406"/>
      <c r="G10" s="264" t="s">
        <v>661</v>
      </c>
      <c r="H10" s="302"/>
      <c r="I10" s="261">
        <f>IF(H10="No",1,IF(H10="Partial",2,IF(H10="Yes",3,0)))</f>
        <v>0</v>
      </c>
      <c r="J10" s="264" t="s">
        <v>687</v>
      </c>
      <c r="K10" s="407"/>
      <c r="L10" s="261">
        <f>IF(K10="L",1,IF(K10="M",2,IF(K10="H",3,0)))</f>
        <v>0</v>
      </c>
      <c r="M10" s="264" t="s">
        <v>845</v>
      </c>
      <c r="N10" s="407"/>
      <c r="O10" s="261">
        <f>IF(N10="L",1,IF(N10="M",2,IF(N10="H",3,0)))</f>
        <v>0</v>
      </c>
      <c r="P10" s="262" t="str">
        <f>IF((L10*O10*I10)=0," ", IF((L10*O10*I10)&lt;=3,"Low",IF((L10*O10*I10)&gt;12,"High","Medium")))</f>
        <v xml:space="preserve"> </v>
      </c>
      <c r="Q10" s="304"/>
      <c r="R10" s="401"/>
      <c r="S10" s="259" t="str">
        <f>IF(H10="Yes",3,IF(H10="No",1, IF(H10="Partial", 2, "")))</f>
        <v/>
      </c>
      <c r="T10" s="259" t="str">
        <f>IF(P10="Low",1,IF(P10="High",3, IF(P10="Medium", 2, "")))</f>
        <v/>
      </c>
      <c r="U10" s="260">
        <f>IF(H10="N/A", 0, IF(H10="",0,1))</f>
        <v>0</v>
      </c>
      <c r="V10" s="98"/>
      <c r="W10" s="98"/>
      <c r="X10" s="98"/>
      <c r="Y10" s="98"/>
      <c r="Z10" s="98"/>
      <c r="AA10" s="30"/>
    </row>
    <row r="11" spans="2:29" ht="178.6" customHeight="1" x14ac:dyDescent="0.25">
      <c r="B11" s="567"/>
      <c r="C11" s="274">
        <v>1.02</v>
      </c>
      <c r="D11" s="268" t="s">
        <v>117</v>
      </c>
      <c r="E11" s="269" t="s">
        <v>962</v>
      </c>
      <c r="F11" s="405"/>
      <c r="G11" s="264" t="s">
        <v>662</v>
      </c>
      <c r="H11" s="302"/>
      <c r="I11" s="261">
        <f>IF(H11="No",1,IF(H11="Partial",2,IF(H11="Yes",3,0)))</f>
        <v>0</v>
      </c>
      <c r="J11" s="264" t="s">
        <v>688</v>
      </c>
      <c r="K11" s="407"/>
      <c r="L11" s="261">
        <f>IF(K11="L",1,IF(K11="M",2,IF(K11="H",3,0)))</f>
        <v>0</v>
      </c>
      <c r="M11" s="264" t="s">
        <v>846</v>
      </c>
      <c r="N11" s="407"/>
      <c r="O11" s="261">
        <f>IF(N11="L",1,IF(N11="M",2,IF(N11="H",3,0)))</f>
        <v>0</v>
      </c>
      <c r="P11" s="262" t="str">
        <f t="shared" ref="P11:P12" si="0">IF((L11*O11*I11)=0," ", IF((L11*O11*I11)&lt;=3,"Low",IF((L11*O11*I11)&gt;12,"High","Medium")))</f>
        <v xml:space="preserve"> </v>
      </c>
      <c r="Q11" s="304"/>
      <c r="R11" s="401"/>
      <c r="S11" s="259" t="str">
        <f>IF(H11="Yes",3,IF(H11="No",1, IF(H11="Partial", 2, "")))</f>
        <v/>
      </c>
      <c r="T11" s="259" t="str">
        <f>IF(P11="Low",1,IF(P11="High",3, IF(P11="Medium", 2, "")))</f>
        <v/>
      </c>
      <c r="U11" s="260">
        <f>IF(H11="N/A", 0, IF(H11="",0,1))</f>
        <v>0</v>
      </c>
      <c r="V11" s="98"/>
      <c r="W11" s="98"/>
      <c r="X11" s="98"/>
      <c r="Y11" s="98"/>
      <c r="Z11" s="98"/>
      <c r="AA11" s="30"/>
    </row>
    <row r="12" spans="2:29" ht="165.75" customHeight="1" x14ac:dyDescent="0.25">
      <c r="B12" s="568"/>
      <c r="C12" s="274">
        <v>1.03</v>
      </c>
      <c r="D12" s="266" t="s">
        <v>65</v>
      </c>
      <c r="E12" s="276" t="s">
        <v>963</v>
      </c>
      <c r="F12" s="403"/>
      <c r="G12" s="264" t="s">
        <v>663</v>
      </c>
      <c r="H12" s="303"/>
      <c r="I12" s="261">
        <f>IF(H12="No",1,IF(H12="Partial",2,IF(H12="Yes",3,0)))</f>
        <v>0</v>
      </c>
      <c r="J12" s="264" t="s">
        <v>689</v>
      </c>
      <c r="K12" s="407"/>
      <c r="L12" s="261">
        <f>IF(K12="L",1,IF(K12="M",2,IF(K12="H",3,0)))</f>
        <v>0</v>
      </c>
      <c r="M12" s="264" t="s">
        <v>847</v>
      </c>
      <c r="N12" s="407"/>
      <c r="O12" s="261">
        <f>IF(N12="L",1,IF(N12="M",2,IF(N12="H",3,0)))</f>
        <v>0</v>
      </c>
      <c r="P12" s="262" t="str">
        <f t="shared" si="0"/>
        <v xml:space="preserve"> </v>
      </c>
      <c r="Q12" s="305"/>
      <c r="R12" s="402"/>
      <c r="S12" s="279" t="str">
        <f>IF(H12="Yes",3,IF(H12="No",1, IF(H12="Partial", 2, "")))</f>
        <v/>
      </c>
      <c r="T12" s="259" t="str">
        <f>IF(P12="Low",1,IF(P12="High",3, IF(P12="Medium", 2, "")))</f>
        <v/>
      </c>
      <c r="U12" s="280">
        <f>IF(H12="N/A", 0, IF(H12="",0,1))</f>
        <v>0</v>
      </c>
      <c r="V12" s="98"/>
      <c r="W12" s="98"/>
      <c r="X12" s="98"/>
      <c r="Y12" s="98"/>
      <c r="Z12" s="98"/>
      <c r="AA12" s="30"/>
    </row>
    <row r="13" spans="2:29" ht="15" customHeight="1" x14ac:dyDescent="0.25">
      <c r="B13" s="119" t="s">
        <v>564</v>
      </c>
      <c r="C13" s="216"/>
      <c r="D13" s="117"/>
      <c r="E13" s="117"/>
      <c r="F13" s="392"/>
      <c r="G13" s="117"/>
      <c r="H13" s="391"/>
      <c r="I13" s="117"/>
      <c r="J13" s="117"/>
      <c r="K13" s="393"/>
      <c r="L13" s="117"/>
      <c r="M13" s="117"/>
      <c r="N13" s="393"/>
      <c r="O13" s="117"/>
      <c r="P13" s="117"/>
      <c r="Q13" s="391"/>
      <c r="R13" s="391"/>
      <c r="S13" s="124"/>
      <c r="T13" s="115"/>
      <c r="U13" s="116"/>
      <c r="V13" s="98"/>
      <c r="W13" s="98"/>
      <c r="X13" s="98"/>
      <c r="Y13" s="98"/>
      <c r="Z13" s="98"/>
      <c r="AA13" s="30"/>
    </row>
    <row r="14" spans="2:29" ht="179.65" x14ac:dyDescent="0.25">
      <c r="B14" s="239" t="s">
        <v>640</v>
      </c>
      <c r="C14" s="274">
        <v>1.04</v>
      </c>
      <c r="D14" s="268" t="s">
        <v>441</v>
      </c>
      <c r="E14" s="277" t="s">
        <v>964</v>
      </c>
      <c r="F14" s="404"/>
      <c r="G14" s="278" t="s">
        <v>664</v>
      </c>
      <c r="H14" s="303"/>
      <c r="I14" s="261">
        <f>IF(H14="No",1,IF(H14="Partial",2,IF(H14="Yes",3,0)))</f>
        <v>0</v>
      </c>
      <c r="J14" s="264" t="s">
        <v>690</v>
      </c>
      <c r="K14" s="407"/>
      <c r="L14" s="261">
        <f>IF(K14="L",1,IF(K14="M",2,IF(K14="H",3,0)))</f>
        <v>0</v>
      </c>
      <c r="M14" s="264" t="s">
        <v>685</v>
      </c>
      <c r="N14" s="407"/>
      <c r="O14" s="261">
        <f>IF(N14="L",1,IF(N14="M",2,IF(N14="H",3,0)))</f>
        <v>0</v>
      </c>
      <c r="P14" s="262" t="str">
        <f>IF((L14*O14*I14)=0," ", IF((L14*O14*I14)&lt;=3,"Low",IF((L14*O14*I14)&gt;12,"High","Medium")))</f>
        <v xml:space="preserve"> </v>
      </c>
      <c r="Q14" s="306"/>
      <c r="R14" s="307"/>
      <c r="S14" s="281" t="str">
        <f>IF(H14="yes",3,IF(H14="No",1, IF(H14="Partial", 2, "")))</f>
        <v/>
      </c>
      <c r="T14" s="259" t="str">
        <f>IF(P14="Low",1,IF(P14="High",3, IF(P14="Medium", 2, "")))</f>
        <v/>
      </c>
      <c r="U14" s="282">
        <f>IF(H14="N/A", 0, IF(H14="",0,1))</f>
        <v>0</v>
      </c>
      <c r="V14" s="98"/>
      <c r="W14" s="98"/>
      <c r="X14" s="98"/>
      <c r="Y14" s="98"/>
      <c r="Z14" s="98"/>
      <c r="AA14" s="30"/>
    </row>
    <row r="15" spans="2:29" ht="15" customHeight="1" x14ac:dyDescent="0.25">
      <c r="B15" s="119" t="s">
        <v>607</v>
      </c>
      <c r="C15" s="216"/>
      <c r="D15" s="117"/>
      <c r="E15" s="117"/>
      <c r="F15" s="392"/>
      <c r="G15" s="117"/>
      <c r="H15" s="391"/>
      <c r="I15" s="117"/>
      <c r="J15" s="117"/>
      <c r="K15" s="393"/>
      <c r="L15" s="117"/>
      <c r="M15" s="117"/>
      <c r="N15" s="393"/>
      <c r="O15" s="117"/>
      <c r="P15" s="117"/>
      <c r="Q15" s="391"/>
      <c r="R15" s="391"/>
      <c r="S15" s="124"/>
      <c r="T15" s="115"/>
      <c r="U15" s="257"/>
      <c r="V15" s="98"/>
      <c r="W15" s="98"/>
      <c r="X15" s="98"/>
      <c r="Y15" s="98"/>
      <c r="Z15" s="98"/>
      <c r="AA15" s="30"/>
    </row>
    <row r="16" spans="2:29" ht="179.65" x14ac:dyDescent="0.25">
      <c r="B16" s="240" t="s">
        <v>641</v>
      </c>
      <c r="C16" s="274">
        <v>1.05</v>
      </c>
      <c r="D16" s="268" t="s">
        <v>67</v>
      </c>
      <c r="E16" s="275" t="s">
        <v>960</v>
      </c>
      <c r="F16" s="403"/>
      <c r="G16" s="278" t="s">
        <v>665</v>
      </c>
      <c r="H16" s="302"/>
      <c r="I16" s="261">
        <f>IF(H16="No",1,IF(H16="Partial",2,IF(H16="Yes",3,0)))</f>
        <v>0</v>
      </c>
      <c r="J16" s="264" t="s">
        <v>686</v>
      </c>
      <c r="K16" s="407"/>
      <c r="L16" s="261">
        <f>IF(K16="L",1,IF(K16="M",2,IF(K16="H",3,0)))</f>
        <v>0</v>
      </c>
      <c r="M16" s="264" t="s">
        <v>848</v>
      </c>
      <c r="N16" s="407"/>
      <c r="O16" s="261">
        <f>IF(N16="L",1,IF(N16="M",2,IF(N16="H",3,0)))</f>
        <v>0</v>
      </c>
      <c r="P16" s="262" t="str">
        <f>IF((L16*O16*I16)=0," ", IF((L16*O16*I16)&lt;=3,"Low",IF((L16*O16*I16)&gt;12,"High","Medium")))</f>
        <v xml:space="preserve"> </v>
      </c>
      <c r="Q16" s="304"/>
      <c r="R16" s="401"/>
      <c r="S16" s="259" t="str">
        <f>IF(H16="Yes",3,IF(H16="No",1, IF(H16="Partial", 2, "")))</f>
        <v/>
      </c>
      <c r="T16" s="259" t="str">
        <f>IF(P16="Low",1,IF(P16="High",3, IF(P16="Medium", 2, "")))</f>
        <v/>
      </c>
      <c r="U16" s="282">
        <f>IF(H16="N/A", 0, IF(H16="",0,1))</f>
        <v>0</v>
      </c>
      <c r="V16" s="98"/>
      <c r="W16" s="98"/>
      <c r="X16" s="98"/>
      <c r="Y16" s="98"/>
      <c r="Z16" s="98"/>
      <c r="AA16" s="30"/>
    </row>
    <row r="17" spans="2:35" x14ac:dyDescent="0.25">
      <c r="B17" s="3"/>
      <c r="C17" s="3"/>
      <c r="D17" s="3"/>
      <c r="E17" s="3"/>
      <c r="F17" s="242"/>
      <c r="G17" s="3"/>
      <c r="H17" s="3"/>
      <c r="I17" s="242"/>
      <c r="J17" s="242"/>
      <c r="K17" s="3"/>
      <c r="L17" s="3"/>
      <c r="M17" s="242"/>
      <c r="N17" s="242"/>
      <c r="O17" s="3"/>
      <c r="P17" s="3"/>
      <c r="Q17" s="3"/>
      <c r="R17" s="3"/>
      <c r="S17" s="3"/>
      <c r="T17" s="3"/>
      <c r="U17" s="97"/>
      <c r="V17" s="98"/>
      <c r="W17" s="98"/>
      <c r="X17" s="98"/>
      <c r="Y17" s="98"/>
      <c r="Z17" s="98"/>
      <c r="AA17" s="30"/>
    </row>
    <row r="18" spans="2:35" ht="16.600000000000001" hidden="1" customHeight="1" thickBot="1" x14ac:dyDescent="0.3">
      <c r="P18" s="39" t="s">
        <v>15</v>
      </c>
      <c r="Q18" s="39" t="s">
        <v>17</v>
      </c>
      <c r="R18" s="39" t="s">
        <v>3</v>
      </c>
      <c r="S18" s="54">
        <f>SUM(S10:S16)</f>
        <v>0</v>
      </c>
      <c r="T18" s="54">
        <f>SUM(T10:T16)</f>
        <v>0</v>
      </c>
      <c r="U18" s="82"/>
      <c r="AA18" s="30"/>
    </row>
    <row r="19" spans="2:35" ht="16.600000000000001" hidden="1" customHeight="1" thickBot="1" x14ac:dyDescent="0.3">
      <c r="P19" s="41">
        <f>SUM(U10:U16)</f>
        <v>0</v>
      </c>
      <c r="Q19" s="42" t="e">
        <f>IF(S18/P19&lt;1.5, "Low",IF(S18/P19&gt;2.41, "High", "Medium"))</f>
        <v>#DIV/0!</v>
      </c>
      <c r="R19" s="43" t="e">
        <f>IF(T18/P19&lt;1.5, "Low",IF(T18/P19&gt;2.41, "High", "Medium"))</f>
        <v>#DIV/0!</v>
      </c>
      <c r="T19" s="80"/>
      <c r="U19" s="83"/>
      <c r="AA19" s="30"/>
    </row>
    <row r="20" spans="2:35" ht="16.600000000000001" hidden="1" customHeight="1" x14ac:dyDescent="0.25">
      <c r="U20" s="81"/>
      <c r="AA20" s="30"/>
    </row>
    <row r="21" spans="2:35" ht="16.600000000000001" hidden="1" customHeight="1" x14ac:dyDescent="0.25">
      <c r="U21" s="81"/>
      <c r="AA21" s="30"/>
    </row>
    <row r="22" spans="2:35" ht="16.600000000000001" hidden="1" customHeight="1" x14ac:dyDescent="0.25">
      <c r="Q22" s="256"/>
      <c r="R22" s="256"/>
      <c r="U22" s="81"/>
      <c r="AA22" s="30"/>
    </row>
    <row r="23" spans="2:35" ht="16.600000000000001" hidden="1" customHeight="1" x14ac:dyDescent="0.25">
      <c r="P23" s="45" t="s">
        <v>19</v>
      </c>
      <c r="Q23" s="256">
        <f>COUNTIF(H10:H16, "No")</f>
        <v>0</v>
      </c>
      <c r="R23" s="256">
        <f>COUNTIF(P9:P16, "Low")</f>
        <v>0</v>
      </c>
      <c r="U23" s="81"/>
      <c r="AA23" s="30"/>
    </row>
    <row r="24" spans="2:35" ht="16.600000000000001" hidden="1" customHeight="1" x14ac:dyDescent="0.25">
      <c r="P24" s="45" t="s">
        <v>20</v>
      </c>
      <c r="Q24" s="256">
        <f>COUNTIF(H10:H16, "Partial")</f>
        <v>0</v>
      </c>
      <c r="R24" s="256">
        <f>COUNTIF(P9:P16, "Medium")</f>
        <v>0</v>
      </c>
      <c r="U24" s="81"/>
      <c r="AA24" s="30"/>
    </row>
    <row r="25" spans="2:35" hidden="1" x14ac:dyDescent="0.25">
      <c r="B25" s="52"/>
      <c r="C25" s="191"/>
      <c r="D25" s="53"/>
      <c r="E25" s="53"/>
      <c r="F25" s="237"/>
      <c r="G25" s="53"/>
      <c r="H25" s="53"/>
      <c r="I25" s="237"/>
      <c r="J25" s="237"/>
      <c r="K25" s="236"/>
      <c r="L25" s="236"/>
      <c r="M25" s="237"/>
      <c r="N25" s="236"/>
      <c r="O25" s="236"/>
      <c r="P25" s="45" t="s">
        <v>18</v>
      </c>
      <c r="Q25" s="256">
        <f>COUNTIF(H10:H16, "Yes")</f>
        <v>0</v>
      </c>
      <c r="R25" s="256">
        <f>COUNTIF(P9:P16, "High")</f>
        <v>0</v>
      </c>
      <c r="U25" s="81"/>
      <c r="AA25" s="30"/>
      <c r="AE25" s="51"/>
      <c r="AF25" s="51"/>
      <c r="AG25" s="51"/>
      <c r="AH25" s="51"/>
      <c r="AI25" s="49"/>
    </row>
    <row r="26" spans="2:35" ht="15" thickBot="1" x14ac:dyDescent="0.3">
      <c r="B26" s="49"/>
      <c r="U26" s="81"/>
      <c r="AA26" s="30"/>
    </row>
    <row r="27" spans="2:35" ht="36" customHeight="1" x14ac:dyDescent="0.25">
      <c r="B27" s="411" t="s">
        <v>959</v>
      </c>
      <c r="C27" s="412"/>
      <c r="D27" s="412"/>
      <c r="E27" s="412"/>
      <c r="F27" s="413"/>
      <c r="P27" s="565"/>
      <c r="S27" s="563"/>
      <c r="AA27" s="30"/>
    </row>
    <row r="28" spans="2:35" ht="15" thickBot="1" x14ac:dyDescent="0.3">
      <c r="B28" s="414"/>
      <c r="C28" s="415"/>
      <c r="D28" s="415"/>
      <c r="E28" s="415"/>
      <c r="F28" s="416"/>
      <c r="P28" s="565"/>
      <c r="S28" s="563"/>
      <c r="AA28" s="30"/>
    </row>
    <row r="29" spans="2:35" x14ac:dyDescent="0.25">
      <c r="P29" s="190"/>
      <c r="S29" s="190"/>
      <c r="AA29" s="30"/>
    </row>
    <row r="30" spans="2:35" x14ac:dyDescent="0.25">
      <c r="P30" s="563"/>
      <c r="S30" s="563"/>
      <c r="AA30" s="30"/>
    </row>
    <row r="31" spans="2:35" x14ac:dyDescent="0.25">
      <c r="P31" s="563"/>
      <c r="S31" s="563"/>
      <c r="AA31" s="30"/>
    </row>
    <row r="33" spans="16:19" x14ac:dyDescent="0.25">
      <c r="P33" s="563"/>
      <c r="S33" s="563"/>
    </row>
    <row r="34" spans="16:19" x14ac:dyDescent="0.25">
      <c r="P34" s="563"/>
      <c r="S34" s="563"/>
    </row>
    <row r="35" spans="16:19" x14ac:dyDescent="0.25">
      <c r="P35" s="563"/>
      <c r="S35" s="563"/>
    </row>
    <row r="36" spans="16:19" x14ac:dyDescent="0.25">
      <c r="P36" s="563"/>
      <c r="S36" s="563"/>
    </row>
    <row r="43" spans="16:19" x14ac:dyDescent="0.25">
      <c r="P43" s="563"/>
      <c r="S43" s="563"/>
    </row>
    <row r="44" spans="16:19" x14ac:dyDescent="0.25">
      <c r="P44" s="563"/>
      <c r="S44" s="563"/>
    </row>
    <row r="57" spans="16:19" x14ac:dyDescent="0.25">
      <c r="P57" s="563"/>
      <c r="S57" s="563"/>
    </row>
    <row r="58" spans="16:19" x14ac:dyDescent="0.25">
      <c r="P58" s="563"/>
      <c r="S58" s="563"/>
    </row>
    <row r="60" spans="16:19" x14ac:dyDescent="0.25">
      <c r="P60" s="563"/>
      <c r="S60" s="563"/>
    </row>
    <row r="61" spans="16:19" x14ac:dyDescent="0.25">
      <c r="P61" s="563"/>
      <c r="S61" s="563"/>
    </row>
    <row r="62" spans="16:19" x14ac:dyDescent="0.25">
      <c r="P62" s="563"/>
      <c r="S62" s="563"/>
    </row>
    <row r="63" spans="16:19" x14ac:dyDescent="0.25">
      <c r="P63" s="563"/>
      <c r="S63" s="563"/>
    </row>
    <row r="75" spans="16:19" x14ac:dyDescent="0.25">
      <c r="P75" s="563"/>
      <c r="S75" s="563"/>
    </row>
    <row r="76" spans="16:19" x14ac:dyDescent="0.25">
      <c r="P76" s="563"/>
      <c r="S76" s="563"/>
    </row>
    <row r="77" spans="16:19" x14ac:dyDescent="0.25">
      <c r="P77" s="563"/>
      <c r="S77" s="563"/>
    </row>
    <row r="78" spans="16:19" x14ac:dyDescent="0.25">
      <c r="P78" s="563"/>
      <c r="S78" s="563"/>
    </row>
    <row r="82" spans="16:19" x14ac:dyDescent="0.25">
      <c r="P82" s="563"/>
      <c r="S82" s="563"/>
    </row>
    <row r="83" spans="16:19" x14ac:dyDescent="0.25">
      <c r="P83" s="563"/>
      <c r="S83" s="563"/>
    </row>
    <row r="84" spans="16:19" x14ac:dyDescent="0.25">
      <c r="P84" s="563"/>
      <c r="S84" s="563"/>
    </row>
    <row r="85" spans="16:19" x14ac:dyDescent="0.25">
      <c r="P85" s="563"/>
      <c r="S85" s="563"/>
    </row>
    <row r="86" spans="16:19" x14ac:dyDescent="0.25">
      <c r="P86" s="563"/>
      <c r="S86" s="563"/>
    </row>
    <row r="88" spans="16:19" x14ac:dyDescent="0.25">
      <c r="P88" s="563"/>
      <c r="S88" s="563"/>
    </row>
    <row r="89" spans="16:19" x14ac:dyDescent="0.25">
      <c r="P89" s="563"/>
      <c r="S89" s="563"/>
    </row>
    <row r="90" spans="16:19" x14ac:dyDescent="0.25">
      <c r="P90" s="563"/>
      <c r="S90" s="563"/>
    </row>
    <row r="91" spans="16:19" x14ac:dyDescent="0.25">
      <c r="P91" s="563"/>
      <c r="S91" s="563"/>
    </row>
    <row r="92" spans="16:19" x14ac:dyDescent="0.25">
      <c r="P92" s="563"/>
      <c r="S92" s="563"/>
    </row>
    <row r="93" spans="16:19" x14ac:dyDescent="0.25">
      <c r="P93" s="563"/>
      <c r="S93" s="563"/>
    </row>
    <row r="94" spans="16:19" x14ac:dyDescent="0.25">
      <c r="P94" s="563"/>
      <c r="S94" s="563"/>
    </row>
    <row r="95" spans="16:19" x14ac:dyDescent="0.25">
      <c r="P95" s="563"/>
      <c r="S95" s="563"/>
    </row>
    <row r="96" spans="16:19" x14ac:dyDescent="0.25">
      <c r="P96" s="563"/>
      <c r="S96" s="563"/>
    </row>
    <row r="99" spans="16:19" x14ac:dyDescent="0.25">
      <c r="P99" s="563"/>
      <c r="S99" s="563"/>
    </row>
    <row r="100" spans="16:19" x14ac:dyDescent="0.25">
      <c r="P100" s="563"/>
      <c r="S100" s="563"/>
    </row>
    <row r="103" spans="16:19" x14ac:dyDescent="0.25">
      <c r="P103" s="563"/>
      <c r="S103" s="563"/>
    </row>
    <row r="104" spans="16:19" x14ac:dyDescent="0.25">
      <c r="P104" s="563"/>
      <c r="S104" s="563"/>
    </row>
    <row r="105" spans="16:19" x14ac:dyDescent="0.25">
      <c r="P105" s="563"/>
      <c r="S105" s="563"/>
    </row>
    <row r="106" spans="16:19" x14ac:dyDescent="0.25">
      <c r="P106" s="563"/>
      <c r="S106" s="563"/>
    </row>
    <row r="107" spans="16:19" x14ac:dyDescent="0.25">
      <c r="P107" s="563"/>
      <c r="S107" s="563"/>
    </row>
    <row r="108" spans="16:19" x14ac:dyDescent="0.25">
      <c r="P108" s="563"/>
      <c r="S108" s="563"/>
    </row>
    <row r="117" spans="16:19" x14ac:dyDescent="0.25">
      <c r="P117" s="563"/>
      <c r="S117" s="563"/>
    </row>
    <row r="118" spans="16:19" x14ac:dyDescent="0.25">
      <c r="P118" s="563"/>
      <c r="S118" s="563"/>
    </row>
    <row r="127" spans="16:19" x14ac:dyDescent="0.25">
      <c r="P127" s="563"/>
      <c r="S127" s="563"/>
    </row>
    <row r="128" spans="16:19" x14ac:dyDescent="0.25">
      <c r="P128" s="563"/>
      <c r="S128" s="563"/>
    </row>
    <row r="138" spans="16:19" x14ac:dyDescent="0.25">
      <c r="P138" s="563"/>
      <c r="S138" s="563"/>
    </row>
    <row r="139" spans="16:19" x14ac:dyDescent="0.25">
      <c r="P139" s="563"/>
      <c r="S139" s="563"/>
    </row>
    <row r="145" spans="16:19" x14ac:dyDescent="0.25">
      <c r="P145" s="563"/>
      <c r="S145" s="563"/>
    </row>
    <row r="146" spans="16:19" x14ac:dyDescent="0.25">
      <c r="P146" s="563"/>
      <c r="S146" s="563"/>
    </row>
    <row r="148" spans="16:19" x14ac:dyDescent="0.25">
      <c r="P148" s="563"/>
      <c r="S148" s="563"/>
    </row>
    <row r="149" spans="16:19" x14ac:dyDescent="0.25">
      <c r="P149" s="563"/>
      <c r="S149" s="563"/>
    </row>
    <row r="150" spans="16:19" x14ac:dyDescent="0.25">
      <c r="P150" s="563"/>
      <c r="S150" s="563"/>
    </row>
    <row r="151" spans="16:19" x14ac:dyDescent="0.25">
      <c r="P151" s="563"/>
      <c r="S151" s="563"/>
    </row>
    <row r="152" spans="16:19" x14ac:dyDescent="0.25">
      <c r="P152" s="563"/>
      <c r="S152" s="563"/>
    </row>
    <row r="159" spans="16:19" x14ac:dyDescent="0.25">
      <c r="P159" s="563"/>
      <c r="S159" s="563"/>
    </row>
    <row r="160" spans="16:19" x14ac:dyDescent="0.25">
      <c r="P160" s="563"/>
      <c r="S160" s="563"/>
    </row>
    <row r="161" spans="16:19" x14ac:dyDescent="0.25">
      <c r="P161" s="563"/>
      <c r="S161" s="563"/>
    </row>
    <row r="162" spans="16:19" x14ac:dyDescent="0.25">
      <c r="P162" s="563"/>
      <c r="S162" s="563"/>
    </row>
    <row r="166" spans="16:19" x14ac:dyDescent="0.25">
      <c r="P166" s="563"/>
      <c r="S166" s="563"/>
    </row>
    <row r="167" spans="16:19" x14ac:dyDescent="0.25">
      <c r="P167" s="563"/>
      <c r="S167" s="563"/>
    </row>
    <row r="172" spans="16:19" x14ac:dyDescent="0.25">
      <c r="P172" s="563"/>
      <c r="S172" s="563"/>
    </row>
    <row r="173" spans="16:19" x14ac:dyDescent="0.25">
      <c r="P173" s="563"/>
      <c r="S173" s="563"/>
    </row>
    <row r="183" spans="16:19" x14ac:dyDescent="0.25">
      <c r="P183" s="563"/>
      <c r="S183" s="563"/>
    </row>
    <row r="184" spans="16:19" x14ac:dyDescent="0.25">
      <c r="P184" s="563"/>
      <c r="S184" s="563"/>
    </row>
    <row r="185" spans="16:19" x14ac:dyDescent="0.25">
      <c r="P185" s="563"/>
      <c r="S185" s="563"/>
    </row>
    <row r="186" spans="16:19" x14ac:dyDescent="0.25">
      <c r="P186" s="563"/>
      <c r="S186" s="563"/>
    </row>
    <row r="189" spans="16:19" x14ac:dyDescent="0.25">
      <c r="P189" s="563"/>
      <c r="S189" s="563"/>
    </row>
    <row r="190" spans="16:19" x14ac:dyDescent="0.25">
      <c r="P190" s="563"/>
      <c r="S190" s="563"/>
    </row>
    <row r="196" spans="16:19" x14ac:dyDescent="0.25">
      <c r="P196" s="563"/>
      <c r="S196" s="563"/>
    </row>
    <row r="197" spans="16:19" x14ac:dyDescent="0.25">
      <c r="P197" s="563"/>
      <c r="S197" s="563"/>
    </row>
    <row r="201" spans="16:19" x14ac:dyDescent="0.25">
      <c r="P201" s="563"/>
      <c r="S201" s="563"/>
    </row>
    <row r="202" spans="16:19" x14ac:dyDescent="0.25">
      <c r="P202" s="563"/>
      <c r="S202" s="563"/>
    </row>
    <row r="208" spans="16:19" x14ac:dyDescent="0.25">
      <c r="P208" s="563"/>
      <c r="S208" s="563"/>
    </row>
    <row r="209" spans="16:19" x14ac:dyDescent="0.25">
      <c r="P209" s="563"/>
      <c r="S209" s="563"/>
    </row>
    <row r="212" spans="16:19" x14ac:dyDescent="0.25">
      <c r="P212" s="563"/>
      <c r="S212" s="563"/>
    </row>
    <row r="213" spans="16:19" x14ac:dyDescent="0.25">
      <c r="P213" s="563"/>
      <c r="S213" s="563"/>
    </row>
    <row r="231" spans="16:19" x14ac:dyDescent="0.25">
      <c r="P231" s="563"/>
      <c r="S231" s="563"/>
    </row>
    <row r="232" spans="16:19" x14ac:dyDescent="0.25">
      <c r="P232" s="563"/>
      <c r="S232" s="563"/>
    </row>
    <row r="235" spans="16:19" x14ac:dyDescent="0.25">
      <c r="P235" s="563"/>
      <c r="S235" s="563"/>
    </row>
    <row r="236" spans="16:19" x14ac:dyDescent="0.25">
      <c r="P236" s="563"/>
      <c r="S236" s="563"/>
    </row>
    <row r="240" spans="16:19" x14ac:dyDescent="0.25">
      <c r="P240" s="563"/>
      <c r="S240" s="563"/>
    </row>
    <row r="241" spans="16:19" x14ac:dyDescent="0.25">
      <c r="P241" s="563"/>
      <c r="S241" s="563"/>
    </row>
    <row r="242" spans="16:19" x14ac:dyDescent="0.25">
      <c r="P242" s="563"/>
      <c r="S242" s="563"/>
    </row>
    <row r="243" spans="16:19" x14ac:dyDescent="0.25">
      <c r="P243" s="563"/>
      <c r="S243" s="563"/>
    </row>
    <row r="245" spans="16:19" x14ac:dyDescent="0.25">
      <c r="P245" s="563"/>
      <c r="S245" s="563"/>
    </row>
    <row r="246" spans="16:19" x14ac:dyDescent="0.25">
      <c r="P246" s="563"/>
      <c r="S246" s="563"/>
    </row>
    <row r="247" spans="16:19" x14ac:dyDescent="0.25">
      <c r="P247" s="563"/>
      <c r="S247" s="563"/>
    </row>
    <row r="248" spans="16:19" x14ac:dyDescent="0.25">
      <c r="P248" s="563"/>
      <c r="S248" s="563"/>
    </row>
    <row r="251" spans="16:19" x14ac:dyDescent="0.25">
      <c r="P251" s="563"/>
      <c r="S251" s="563"/>
    </row>
    <row r="252" spans="16:19" x14ac:dyDescent="0.25">
      <c r="P252" s="563"/>
      <c r="S252" s="563"/>
    </row>
    <row r="253" spans="16:19" x14ac:dyDescent="0.25">
      <c r="P253" s="563"/>
      <c r="S253" s="563"/>
    </row>
    <row r="256" spans="16:19" x14ac:dyDescent="0.25">
      <c r="P256" s="563"/>
      <c r="S256" s="563"/>
    </row>
    <row r="257" spans="16:19" x14ac:dyDescent="0.25">
      <c r="P257" s="563"/>
      <c r="S257" s="563"/>
    </row>
    <row r="258" spans="16:19" x14ac:dyDescent="0.25">
      <c r="P258" s="563"/>
      <c r="S258" s="563"/>
    </row>
    <row r="259" spans="16:19" x14ac:dyDescent="0.25">
      <c r="P259" s="563"/>
      <c r="S259" s="563"/>
    </row>
    <row r="260" spans="16:19" x14ac:dyDescent="0.25">
      <c r="P260" s="563"/>
      <c r="S260" s="563"/>
    </row>
    <row r="261" spans="16:19" x14ac:dyDescent="0.25">
      <c r="P261" s="563"/>
      <c r="S261" s="563"/>
    </row>
    <row r="262" spans="16:19" x14ac:dyDescent="0.25">
      <c r="P262" s="563"/>
      <c r="S262" s="563"/>
    </row>
    <row r="265" spans="16:19" x14ac:dyDescent="0.25">
      <c r="P265" s="563"/>
      <c r="S265" s="563"/>
    </row>
    <row r="266" spans="16:19" x14ac:dyDescent="0.25">
      <c r="P266" s="563"/>
      <c r="S266" s="563"/>
    </row>
    <row r="267" spans="16:19" x14ac:dyDescent="0.25">
      <c r="P267" s="563"/>
      <c r="S267" s="563"/>
    </row>
    <row r="268" spans="16:19" x14ac:dyDescent="0.25">
      <c r="P268" s="563"/>
      <c r="S268" s="563"/>
    </row>
    <row r="269" spans="16:19" x14ac:dyDescent="0.25">
      <c r="P269" s="563"/>
      <c r="S269" s="563"/>
    </row>
    <row r="270" spans="16:19" x14ac:dyDescent="0.25">
      <c r="P270" s="563"/>
      <c r="S270" s="563"/>
    </row>
    <row r="274" spans="16:19" x14ac:dyDescent="0.25">
      <c r="P274" s="563"/>
      <c r="S274" s="563"/>
    </row>
    <row r="275" spans="16:19" x14ac:dyDescent="0.25">
      <c r="P275" s="563"/>
      <c r="S275" s="563"/>
    </row>
    <row r="277" spans="16:19" x14ac:dyDescent="0.25">
      <c r="P277" s="563"/>
      <c r="S277" s="563"/>
    </row>
    <row r="278" spans="16:19" x14ac:dyDescent="0.25">
      <c r="P278" s="563"/>
      <c r="S278" s="563"/>
    </row>
  </sheetData>
  <sheetProtection password="A41C" sheet="1" objects="1" scenarios="1"/>
  <customSheetViews>
    <customSheetView guid="{4D29B127-89DB-4203-8E0C-63913F980539}" scale="75" showPageBreaks="1" showGridLines="0" printArea="1" hiddenRows="1" hiddenColumns="1" topLeftCell="J3">
      <selection activeCell="S3" sqref="S3"/>
      <colBreaks count="1" manualBreakCount="1">
        <brk id="12" max="18" man="1"/>
      </colBreaks>
      <pageMargins left="0.75" right="0.75" top="1" bottom="1" header="0.5" footer="0.5"/>
      <pageSetup paperSize="5" scale="35" pageOrder="overThenDown" orientation="landscape" r:id="rId1"/>
      <headerFooter scaleWithDoc="0" alignWithMargins="0">
        <oddHeader>&amp;CTO1-D035_Risk Assessment Framework</oddHeader>
        <oddFooter>&amp;L&amp;A
05/24/2011&amp;C&amp;P of &amp;N&amp;R&amp;G</oddFooter>
      </headerFooter>
    </customSheetView>
  </customSheetViews>
  <mergeCells count="96">
    <mergeCell ref="V7:X7"/>
    <mergeCell ref="P30:P31"/>
    <mergeCell ref="P27:P28"/>
    <mergeCell ref="S27:S28"/>
    <mergeCell ref="B10:B12"/>
    <mergeCell ref="P145:P146"/>
    <mergeCell ref="P148:P149"/>
    <mergeCell ref="P138:P139"/>
    <mergeCell ref="P127:P128"/>
    <mergeCell ref="P43:P44"/>
    <mergeCell ref="P90:P91"/>
    <mergeCell ref="P85:P86"/>
    <mergeCell ref="P88:P89"/>
    <mergeCell ref="P82:P84"/>
    <mergeCell ref="P75:P78"/>
    <mergeCell ref="P62:P63"/>
    <mergeCell ref="P60:P61"/>
    <mergeCell ref="P57:P58"/>
    <mergeCell ref="P256:P259"/>
    <mergeCell ref="S277:S278"/>
    <mergeCell ref="S274:S275"/>
    <mergeCell ref="S265:S267"/>
    <mergeCell ref="S240:S243"/>
    <mergeCell ref="S268:S270"/>
    <mergeCell ref="S260:S262"/>
    <mergeCell ref="S256:S259"/>
    <mergeCell ref="S251:S253"/>
    <mergeCell ref="P277:P278"/>
    <mergeCell ref="P268:P270"/>
    <mergeCell ref="P274:P275"/>
    <mergeCell ref="P265:P267"/>
    <mergeCell ref="P260:P262"/>
    <mergeCell ref="P251:P253"/>
    <mergeCell ref="P172:P173"/>
    <mergeCell ref="P166:P167"/>
    <mergeCell ref="P150:P152"/>
    <mergeCell ref="S245:S248"/>
    <mergeCell ref="S235:S236"/>
    <mergeCell ref="P235:P236"/>
    <mergeCell ref="P161:P162"/>
    <mergeCell ref="P189:P190"/>
    <mergeCell ref="P185:P186"/>
    <mergeCell ref="P183:P184"/>
    <mergeCell ref="P159:P160"/>
    <mergeCell ref="P240:P243"/>
    <mergeCell ref="P245:P248"/>
    <mergeCell ref="P201:P202"/>
    <mergeCell ref="P196:P197"/>
    <mergeCell ref="P231:P232"/>
    <mergeCell ref="P208:P209"/>
    <mergeCell ref="P212:P213"/>
    <mergeCell ref="S43:S44"/>
    <mergeCell ref="S57:S58"/>
    <mergeCell ref="S30:S31"/>
    <mergeCell ref="S33:S36"/>
    <mergeCell ref="S82:S84"/>
    <mergeCell ref="S62:S63"/>
    <mergeCell ref="S212:S213"/>
    <mergeCell ref="S85:S86"/>
    <mergeCell ref="S75:S78"/>
    <mergeCell ref="S60:S61"/>
    <mergeCell ref="S103:S104"/>
    <mergeCell ref="S145:S146"/>
    <mergeCell ref="S127:S128"/>
    <mergeCell ref="S107:S108"/>
    <mergeCell ref="S138:S139"/>
    <mergeCell ref="S92:S96"/>
    <mergeCell ref="S231:S232"/>
    <mergeCell ref="S201:S202"/>
    <mergeCell ref="S208:S209"/>
    <mergeCell ref="S148:S149"/>
    <mergeCell ref="S159:S160"/>
    <mergeCell ref="S172:S173"/>
    <mergeCell ref="S161:S162"/>
    <mergeCell ref="S196:S197"/>
    <mergeCell ref="S189:S190"/>
    <mergeCell ref="S183:S184"/>
    <mergeCell ref="S185:S186"/>
    <mergeCell ref="S166:S167"/>
    <mergeCell ref="S150:S152"/>
    <mergeCell ref="B2:G2"/>
    <mergeCell ref="B27:F28"/>
    <mergeCell ref="S90:S91"/>
    <mergeCell ref="S88:S89"/>
    <mergeCell ref="S117:S118"/>
    <mergeCell ref="S105:S106"/>
    <mergeCell ref="S99:S100"/>
    <mergeCell ref="P105:P106"/>
    <mergeCell ref="P107:P108"/>
    <mergeCell ref="P92:P96"/>
    <mergeCell ref="P103:P104"/>
    <mergeCell ref="P99:P100"/>
    <mergeCell ref="P117:P118"/>
    <mergeCell ref="P33:P36"/>
    <mergeCell ref="B6:U6"/>
    <mergeCell ref="B4:U4"/>
  </mergeCells>
  <conditionalFormatting sqref="Q19">
    <cfRule type="containsErrors" dxfId="1267" priority="445">
      <formula>ISERROR(Q19)</formula>
    </cfRule>
    <cfRule type="containsText" dxfId="1266" priority="446" operator="containsText" text="Low">
      <formula>NOT(ISERROR(SEARCH("Low",Q19)))</formula>
    </cfRule>
    <cfRule type="containsText" dxfId="1265" priority="447" operator="containsText" text="Medium">
      <formula>NOT(ISERROR(SEARCH("Medium",Q19)))</formula>
    </cfRule>
    <cfRule type="containsText" dxfId="1264" priority="448" operator="containsText" text="High">
      <formula>NOT(ISERROR(SEARCH("High",Q19)))</formula>
    </cfRule>
  </conditionalFormatting>
  <conditionalFormatting sqref="Q19">
    <cfRule type="colorScale" priority="436">
      <colorScale>
        <cfvo type="num" val="1"/>
        <cfvo type="percent" val="50"/>
        <cfvo type="num" val="3"/>
        <color rgb="FF00B050"/>
        <color rgb="FFFFFF00"/>
        <color rgb="FFFF0000"/>
      </colorScale>
    </cfRule>
  </conditionalFormatting>
  <conditionalFormatting sqref="Q19">
    <cfRule type="colorScale" priority="422">
      <colorScale>
        <cfvo type="num" val="1"/>
        <cfvo type="percent" val="50"/>
        <cfvo type="num" val="3"/>
        <color rgb="FF00B050"/>
        <color rgb="FFFFFF00"/>
        <color rgb="FFFF0000"/>
      </colorScale>
    </cfRule>
  </conditionalFormatting>
  <conditionalFormatting sqref="Q19">
    <cfRule type="colorScale" priority="416">
      <colorScale>
        <cfvo type="num" val="1"/>
        <cfvo type="percent" val="50"/>
        <cfvo type="num" val="3"/>
        <color rgb="FF00B050"/>
        <color rgb="FFFFFF00"/>
        <color rgb="FFFF0000"/>
      </colorScale>
    </cfRule>
  </conditionalFormatting>
  <conditionalFormatting sqref="Q19">
    <cfRule type="colorScale" priority="400">
      <colorScale>
        <cfvo type="num" val="1"/>
        <cfvo type="percent" val="50"/>
        <cfvo type="num" val="3"/>
        <color rgb="FF00B050"/>
        <color rgb="FFFFFF00"/>
        <color rgb="FFFF0000"/>
      </colorScale>
    </cfRule>
  </conditionalFormatting>
  <conditionalFormatting sqref="H12">
    <cfRule type="containsText" dxfId="1263" priority="361" operator="containsText" text="N/A">
      <formula>NOT(ISERROR(SEARCH("N/A",H12)))</formula>
    </cfRule>
    <cfRule type="containsText" dxfId="1262" priority="362" operator="containsText" text="No">
      <formula>NOT(ISERROR(SEARCH("No",H12)))</formula>
    </cfRule>
    <cfRule type="containsText" dxfId="1261" priority="363" operator="containsText" text="Partial">
      <formula>NOT(ISERROR(SEARCH("Partial",H12)))</formula>
    </cfRule>
    <cfRule type="containsText" dxfId="1260" priority="364" operator="containsText" text="Yes">
      <formula>NOT(ISERROR(SEARCH("Yes",H12)))</formula>
    </cfRule>
  </conditionalFormatting>
  <conditionalFormatting sqref="T19:U19 R19">
    <cfRule type="containsText" dxfId="1259" priority="274" stopIfTrue="1" operator="containsText" text="Moderate">
      <formula>NOT(ISERROR(SEARCH("Moderate",R19)))</formula>
    </cfRule>
    <cfRule type="containsErrors" dxfId="1258" priority="281">
      <formula>ISERROR(R19)</formula>
    </cfRule>
    <cfRule type="containsText" dxfId="1257" priority="282" operator="containsText" text="Low">
      <formula>NOT(ISERROR(SEARCH("Low",R19)))</formula>
    </cfRule>
    <cfRule type="containsText" dxfId="1256" priority="283" operator="containsText" text="Medium">
      <formula>NOT(ISERROR(SEARCH("Medium",R19)))</formula>
    </cfRule>
    <cfRule type="containsText" dxfId="1255" priority="284" operator="containsText" text="High">
      <formula>NOT(ISERROR(SEARCH("High",R19)))</formula>
    </cfRule>
  </conditionalFormatting>
  <conditionalFormatting sqref="H14">
    <cfRule type="containsText" dxfId="1254" priority="248" operator="containsText" text="N/A">
      <formula>NOT(ISERROR(SEARCH("N/A",H14)))</formula>
    </cfRule>
    <cfRule type="containsText" dxfId="1253" priority="249" operator="containsText" text="No">
      <formula>NOT(ISERROR(SEARCH("No",H14)))</formula>
    </cfRule>
    <cfRule type="containsText" dxfId="1252" priority="250" operator="containsText" text="Partial">
      <formula>NOT(ISERROR(SEARCH("Partial",H14)))</formula>
    </cfRule>
    <cfRule type="containsText" dxfId="1251" priority="251" operator="containsText" text="Yes">
      <formula>NOT(ISERROR(SEARCH("Yes",H14)))</formula>
    </cfRule>
  </conditionalFormatting>
  <conditionalFormatting sqref="H11">
    <cfRule type="containsText" dxfId="1250" priority="232" operator="containsText" text="N/A">
      <formula>NOT(ISERROR(SEARCH("N/A",H11)))</formula>
    </cfRule>
    <cfRule type="containsText" dxfId="1249" priority="233" operator="containsText" text="No">
      <formula>NOT(ISERROR(SEARCH("No",H11)))</formula>
    </cfRule>
    <cfRule type="containsText" dxfId="1248" priority="234" operator="containsText" text="Partial">
      <formula>NOT(ISERROR(SEARCH("Partial",H11)))</formula>
    </cfRule>
    <cfRule type="containsText" dxfId="1247" priority="235" operator="containsText" text="Yes">
      <formula>NOT(ISERROR(SEARCH("Yes",H11)))</formula>
    </cfRule>
  </conditionalFormatting>
  <conditionalFormatting sqref="H10">
    <cfRule type="containsText" dxfId="1246" priority="204" operator="containsText" text="N/A">
      <formula>NOT(ISERROR(SEARCH("N/A",H10)))</formula>
    </cfRule>
    <cfRule type="containsText" dxfId="1245" priority="205" operator="containsText" text="No">
      <formula>NOT(ISERROR(SEARCH("No",H10)))</formula>
    </cfRule>
    <cfRule type="containsText" dxfId="1244" priority="206" operator="containsText" text="Partial">
      <formula>NOT(ISERROR(SEARCH("Partial",H10)))</formula>
    </cfRule>
    <cfRule type="containsText" dxfId="1243" priority="207" operator="containsText" text="Yes">
      <formula>NOT(ISERROR(SEARCH("Yes",H10)))</formula>
    </cfRule>
  </conditionalFormatting>
  <conditionalFormatting sqref="H16">
    <cfRule type="containsText" dxfId="1242" priority="156" operator="containsText" text="N/A">
      <formula>NOT(ISERROR(SEARCH("N/A",H16)))</formula>
    </cfRule>
    <cfRule type="containsText" dxfId="1241" priority="157" operator="containsText" text="No">
      <formula>NOT(ISERROR(SEARCH("No",H16)))</formula>
    </cfRule>
    <cfRule type="containsText" dxfId="1240" priority="158" operator="containsText" text="Partial">
      <formula>NOT(ISERROR(SEARCH("Partial",H16)))</formula>
    </cfRule>
    <cfRule type="containsText" dxfId="1239" priority="159" operator="containsText" text="Yes">
      <formula>NOT(ISERROR(SEARCH("Yes",H16)))</formula>
    </cfRule>
  </conditionalFormatting>
  <conditionalFormatting sqref="T19:U19 R19">
    <cfRule type="colorScale" priority="814">
      <colorScale>
        <cfvo type="num" val="1"/>
        <cfvo type="percent" val="50"/>
        <cfvo type="num" val="3"/>
        <color rgb="FF00B050"/>
        <color rgb="FFFFFF00"/>
        <color rgb="FFFF0000"/>
      </colorScale>
    </cfRule>
  </conditionalFormatting>
  <conditionalFormatting sqref="T19:U19 R19">
    <cfRule type="colorScale" priority="820">
      <colorScale>
        <cfvo type="num" val="0"/>
        <cfvo type="percent" val="50"/>
        <cfvo type="num" val="3"/>
        <color rgb="FF00B050"/>
        <color rgb="FFFFFF00"/>
        <color rgb="FFFF0000"/>
      </colorScale>
    </cfRule>
  </conditionalFormatting>
  <conditionalFormatting sqref="P14 P16 P10:P12">
    <cfRule type="containsText" dxfId="1238" priority="4" operator="containsText" text="N/A">
      <formula>NOT(ISERROR(SEARCH("N/A",P10)))</formula>
    </cfRule>
    <cfRule type="containsText" dxfId="1237" priority="5" operator="containsText" text="High">
      <formula>NOT(ISERROR(SEARCH("High",P10)))</formula>
    </cfRule>
    <cfRule type="containsText" dxfId="1236" priority="6" operator="containsText" text="Medium">
      <formula>NOT(ISERROR(SEARCH("Medium",P10)))</formula>
    </cfRule>
    <cfRule type="containsText" dxfId="1235" priority="7" operator="containsText" text="Low">
      <formula>NOT(ISERROR(SEARCH("Low",P10)))</formula>
    </cfRule>
  </conditionalFormatting>
  <conditionalFormatting sqref="P14 P16 P10:P12">
    <cfRule type="containsText" dxfId="1234" priority="8" operator="containsText" text="N/A">
      <formula>NOT(ISERROR(SEARCH("N/A",P10)))</formula>
    </cfRule>
    <cfRule type="containsText" dxfId="1233" priority="9" operator="containsText" text="High">
      <formula>NOT(ISERROR(SEARCH("High",P10)))</formula>
    </cfRule>
    <cfRule type="containsText" dxfId="1232" priority="10" operator="containsText" text="Medium">
      <formula>NOT(ISERROR(SEARCH("Medium",P10)))</formula>
    </cfRule>
    <cfRule type="containsText" dxfId="1231" priority="11" operator="containsText" text="Low">
      <formula>NOT(ISERROR(SEARCH("Low",P10)))</formula>
    </cfRule>
  </conditionalFormatting>
  <conditionalFormatting sqref="N9:N16 K9:K16">
    <cfRule type="containsText" dxfId="1230" priority="1" operator="containsText" text="H">
      <formula>NOT(ISERROR(SEARCH("H",K9)))</formula>
    </cfRule>
    <cfRule type="containsText" dxfId="1229" priority="2" operator="containsText" text="M">
      <formula>NOT(ISERROR(SEARCH("M",K9)))</formula>
    </cfRule>
    <cfRule type="containsText" dxfId="1228" priority="3" operator="containsText" text="L">
      <formula>NOT(ISERROR(SEARCH("L",K9)))</formula>
    </cfRule>
  </conditionalFormatting>
  <dataValidations count="2">
    <dataValidation type="list" allowBlank="1" showInputMessage="1" showErrorMessage="1" sqref="H16 H14 H10:H12">
      <formula1>$X$4:$AA$4</formula1>
    </dataValidation>
    <dataValidation type="list" allowBlank="1" showInputMessage="1" showErrorMessage="1" sqref="N14 N10:N12 K9:K16 N16">
      <formula1>"L, M, H"</formula1>
    </dataValidation>
  </dataValidations>
  <pageMargins left="0.75" right="0.75" top="1" bottom="1" header="0.5" footer="0.5"/>
  <pageSetup paperSize="5" scale="35" pageOrder="overThenDown" orientation="landscape" r:id="rId2"/>
  <headerFooter scaleWithDoc="0" alignWithMargins="0">
    <oddHeader>&amp;CTO1-D035_Risk Assessment Framework</oddHeader>
    <oddFooter>&amp;L&amp;A
05/24/2011&amp;C&amp;P of &amp;N&amp;R&amp;G</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B1:AK37"/>
  <sheetViews>
    <sheetView showGridLines="0" topLeftCell="F1" zoomScale="55" zoomScaleNormal="55" zoomScaleSheetLayoutView="20" workbookViewId="0">
      <selection activeCell="N10" sqref="N10"/>
    </sheetView>
  </sheetViews>
  <sheetFormatPr defaultColWidth="9.140625" defaultRowHeight="14.3" x14ac:dyDescent="0.25"/>
  <cols>
    <col min="1" max="1" width="4.140625" style="30" bestFit="1" customWidth="1"/>
    <col min="2" max="2" width="15.7109375" style="30" customWidth="1"/>
    <col min="3" max="3" width="5.7109375" style="190" customWidth="1"/>
    <col min="4" max="5" width="60.7109375" style="30" customWidth="1"/>
    <col min="6" max="6" width="60.7109375" style="249" customWidth="1"/>
    <col min="7" max="7" width="60.7109375" style="30" customWidth="1"/>
    <col min="8" max="8" width="25.140625" style="30" customWidth="1"/>
    <col min="9" max="9" width="25.140625" style="249" hidden="1" customWidth="1"/>
    <col min="10" max="10" width="60.7109375" style="245" customWidth="1"/>
    <col min="11" max="11" width="15.7109375" style="235" customWidth="1"/>
    <col min="12" max="12" width="15.7109375" style="235" hidden="1" customWidth="1"/>
    <col min="13" max="13" width="60.7109375" style="245" customWidth="1"/>
    <col min="14" max="14" width="15.7109375" style="235" customWidth="1"/>
    <col min="15" max="15" width="15.7109375" style="235" hidden="1" customWidth="1"/>
    <col min="16" max="16" width="25.7109375" style="235" customWidth="1"/>
    <col min="17" max="18" width="65.7109375" style="30" customWidth="1"/>
    <col min="19" max="19" width="17.42578125" style="30" hidden="1" customWidth="1"/>
    <col min="20" max="20" width="18.140625" style="245" hidden="1" customWidth="1"/>
    <col min="21" max="21" width="14.85546875" style="30" hidden="1" customWidth="1"/>
    <col min="22" max="24" width="15.7109375" style="30" hidden="1" customWidth="1"/>
    <col min="25" max="25" width="2.5703125" style="30" customWidth="1"/>
    <col min="26" max="26" width="54.28515625" style="30" customWidth="1"/>
    <col min="27" max="30" width="21.28515625" style="30" customWidth="1"/>
    <col min="31" max="31" width="12.5703125" style="30" customWidth="1"/>
    <col min="32" max="32" width="22.42578125" style="30" hidden="1" customWidth="1"/>
    <col min="33" max="33" width="27.140625" style="30" hidden="1" customWidth="1"/>
    <col min="34" max="35" width="23.42578125" style="30" hidden="1" customWidth="1"/>
    <col min="36" max="36" width="28.85546875" style="30" hidden="1" customWidth="1"/>
    <col min="37" max="37" width="90.85546875" style="30" hidden="1" customWidth="1"/>
    <col min="38" max="38" width="35.7109375" style="30" customWidth="1"/>
    <col min="39" max="16384" width="9.140625" style="30"/>
  </cols>
  <sheetData>
    <row r="1" spans="2:37" ht="15" customHeight="1" x14ac:dyDescent="0.25">
      <c r="AH1" s="30" t="s">
        <v>10</v>
      </c>
      <c r="AI1" s="30" t="s">
        <v>13</v>
      </c>
      <c r="AJ1" s="30" t="s">
        <v>9</v>
      </c>
      <c r="AK1" s="30" t="s">
        <v>14</v>
      </c>
    </row>
    <row r="2" spans="2:37" s="358" customFormat="1" ht="15" customHeight="1" x14ac:dyDescent="0.25">
      <c r="B2" s="562" t="str">
        <f>Governance!B2</f>
        <v>FOR THE STATE OF SOUTH CAROLINA INTERNAL USE ONLY (VERSION 1.0)</v>
      </c>
      <c r="C2" s="562"/>
      <c r="D2" s="562"/>
      <c r="E2" s="562"/>
      <c r="F2" s="562"/>
      <c r="G2" s="562"/>
    </row>
    <row r="3" spans="2:37" s="358" customFormat="1" ht="15" customHeight="1" x14ac:dyDescent="0.25"/>
    <row r="4" spans="2:37" ht="45.1" customHeight="1" x14ac:dyDescent="0.25">
      <c r="B4" s="444" t="str">
        <f>'Info Security Domains'!B4:D4</f>
        <v>State of South Carolina
Information Security Enterprise Risk Assessment Framework: Self-Assessment Tool</v>
      </c>
      <c r="C4" s="444"/>
      <c r="D4" s="444"/>
      <c r="E4" s="444"/>
      <c r="F4" s="444"/>
      <c r="G4" s="444"/>
      <c r="H4" s="444"/>
      <c r="I4" s="444"/>
      <c r="J4" s="444"/>
      <c r="K4" s="444"/>
      <c r="L4" s="444"/>
      <c r="M4" s="444"/>
      <c r="N4" s="444"/>
      <c r="O4" s="444"/>
      <c r="P4" s="444"/>
      <c r="Q4" s="444"/>
      <c r="R4" s="444"/>
      <c r="S4" s="444"/>
      <c r="T4" s="444"/>
      <c r="U4" s="444"/>
      <c r="V4" s="444"/>
      <c r="W4" s="444"/>
      <c r="X4" s="444"/>
    </row>
    <row r="5" spans="2:37" ht="15" customHeight="1" x14ac:dyDescent="0.25">
      <c r="B5" s="2"/>
      <c r="C5" s="2"/>
      <c r="D5" s="2"/>
      <c r="E5" s="15"/>
      <c r="F5" s="227"/>
      <c r="G5" s="2"/>
      <c r="H5" s="2"/>
      <c r="I5" s="243"/>
      <c r="J5" s="243"/>
      <c r="K5" s="243"/>
      <c r="L5" s="243"/>
      <c r="M5" s="243"/>
      <c r="N5" s="243"/>
      <c r="O5" s="243"/>
      <c r="P5" s="243"/>
      <c r="Q5" s="2"/>
      <c r="R5" s="15"/>
      <c r="S5" s="2"/>
      <c r="T5" s="243"/>
      <c r="U5" s="2"/>
    </row>
    <row r="6" spans="2:37" ht="15" customHeight="1" x14ac:dyDescent="0.25">
      <c r="B6" s="510" t="s">
        <v>42</v>
      </c>
      <c r="C6" s="510"/>
      <c r="D6" s="510"/>
      <c r="E6" s="510"/>
      <c r="F6" s="510"/>
      <c r="G6" s="510"/>
      <c r="H6" s="510"/>
      <c r="I6" s="510"/>
      <c r="J6" s="510"/>
      <c r="K6" s="510"/>
      <c r="L6" s="510"/>
      <c r="M6" s="510"/>
      <c r="N6" s="510"/>
      <c r="O6" s="510"/>
      <c r="P6" s="510"/>
      <c r="Q6" s="510"/>
      <c r="R6" s="510"/>
      <c r="S6" s="510"/>
      <c r="T6" s="510"/>
      <c r="U6" s="510"/>
      <c r="V6" s="510"/>
      <c r="W6" s="510"/>
      <c r="X6" s="510"/>
    </row>
    <row r="7" spans="2:37" ht="15" customHeight="1" x14ac:dyDescent="0.25">
      <c r="AH7" s="30" t="s">
        <v>0</v>
      </c>
      <c r="AI7" s="30" t="s">
        <v>2</v>
      </c>
      <c r="AJ7" s="30" t="s">
        <v>1</v>
      </c>
      <c r="AK7" s="30" t="s">
        <v>14</v>
      </c>
    </row>
    <row r="8" spans="2:37" ht="38.5" x14ac:dyDescent="0.25">
      <c r="B8" s="107" t="s">
        <v>608</v>
      </c>
      <c r="C8" s="107" t="s">
        <v>22</v>
      </c>
      <c r="D8" s="107" t="s">
        <v>49</v>
      </c>
      <c r="E8" s="107" t="s">
        <v>705</v>
      </c>
      <c r="F8" s="333" t="s">
        <v>706</v>
      </c>
      <c r="G8" s="107" t="s">
        <v>652</v>
      </c>
      <c r="H8" s="107" t="s">
        <v>651</v>
      </c>
      <c r="I8" s="107" t="s">
        <v>655</v>
      </c>
      <c r="J8" s="107" t="s">
        <v>653</v>
      </c>
      <c r="K8" s="335" t="s">
        <v>644</v>
      </c>
      <c r="L8" s="107" t="s">
        <v>656</v>
      </c>
      <c r="M8" s="107" t="s">
        <v>654</v>
      </c>
      <c r="N8" s="335" t="s">
        <v>645</v>
      </c>
      <c r="O8" s="107" t="s">
        <v>657</v>
      </c>
      <c r="P8" s="107" t="s">
        <v>659</v>
      </c>
      <c r="Q8" s="107" t="s">
        <v>649</v>
      </c>
      <c r="R8" s="107" t="s">
        <v>658</v>
      </c>
      <c r="S8" s="106" t="s">
        <v>11</v>
      </c>
      <c r="T8" s="106" t="s">
        <v>12</v>
      </c>
      <c r="U8" s="106" t="s">
        <v>16</v>
      </c>
      <c r="V8" s="106" t="s">
        <v>16</v>
      </c>
      <c r="W8" s="106" t="s">
        <v>12</v>
      </c>
      <c r="X8" s="106" t="s">
        <v>16</v>
      </c>
    </row>
    <row r="9" spans="2:37" x14ac:dyDescent="0.25">
      <c r="B9" s="119" t="s">
        <v>565</v>
      </c>
      <c r="C9" s="117"/>
      <c r="D9" s="117"/>
      <c r="E9" s="117"/>
      <c r="F9" s="334"/>
      <c r="G9" s="117"/>
      <c r="H9" s="117"/>
      <c r="I9" s="117"/>
      <c r="J9" s="117"/>
      <c r="K9" s="336"/>
      <c r="L9" s="117"/>
      <c r="M9" s="117"/>
      <c r="N9" s="336"/>
      <c r="O9" s="117"/>
      <c r="P9" s="117"/>
      <c r="Q9" s="117"/>
      <c r="R9" s="117"/>
      <c r="S9" s="122"/>
      <c r="T9" s="122"/>
      <c r="U9" s="122"/>
      <c r="V9" s="117"/>
      <c r="W9" s="117"/>
      <c r="X9" s="118"/>
    </row>
    <row r="10" spans="2:37" ht="153.1" customHeight="1" x14ac:dyDescent="0.25">
      <c r="B10" s="217" t="s">
        <v>639</v>
      </c>
      <c r="C10" s="265">
        <v>2.0099999999999998</v>
      </c>
      <c r="D10" s="266" t="s">
        <v>240</v>
      </c>
      <c r="E10" s="267" t="s">
        <v>969</v>
      </c>
      <c r="F10" s="390"/>
      <c r="G10" s="264" t="s">
        <v>968</v>
      </c>
      <c r="H10" s="388"/>
      <c r="I10" s="261">
        <f>IF(H10="No",1,IF(H10="Partial",2,IF(H10="Yes",3,0)))</f>
        <v>0</v>
      </c>
      <c r="J10" s="264" t="s">
        <v>691</v>
      </c>
      <c r="K10" s="407"/>
      <c r="L10" s="261">
        <f>IF(K10="L",1,IF(K10="M",2,IF(K10="H",3,0)))</f>
        <v>0</v>
      </c>
      <c r="M10" s="264" t="s">
        <v>849</v>
      </c>
      <c r="N10" s="407"/>
      <c r="O10" s="261">
        <f>IF(N10="L",1,IF(N10="M",2,IF(N10="H",3,0)))</f>
        <v>0</v>
      </c>
      <c r="P10" s="262" t="str">
        <f>IF((L10*O10*I10)=0," ", IF((L10*O10*I10)&lt;=3,"Low",IF((L10*O10*I10)&gt;12,"High","Medium")))</f>
        <v xml:space="preserve"> </v>
      </c>
      <c r="Q10" s="386"/>
      <c r="R10" s="386"/>
      <c r="S10" s="259" t="str">
        <f>IF(H10="Yes",3,IF(H10="No",1, IF(H10="Partial", 2, "")))</f>
        <v/>
      </c>
      <c r="T10" s="259" t="str">
        <f>IF(P10="Low",1,IF(P10="High",3, IF(P10="Medium", 2, "")))</f>
        <v/>
      </c>
      <c r="U10" s="260">
        <f>IF(H10="N/A", 0, IF(H10="",0,1))</f>
        <v>0</v>
      </c>
      <c r="V10" s="77" t="str">
        <f>IF(H10="yes",3,IF(H10="No",1, IF(H10="Partial", 2, "")))</f>
        <v/>
      </c>
      <c r="W10" s="77" t="str">
        <f>IF(Q10="Low",1,IF(Q10="High",3, IF(Q10="Moderate", 2, "")))</f>
        <v/>
      </c>
      <c r="X10" s="77">
        <f>IF(H10="N/A", 0, IF(H10="",0,1))</f>
        <v>0</v>
      </c>
    </row>
    <row r="11" spans="2:37" x14ac:dyDescent="0.25">
      <c r="B11" s="119" t="s">
        <v>566</v>
      </c>
      <c r="C11" s="117"/>
      <c r="D11" s="117"/>
      <c r="E11" s="117"/>
      <c r="F11" s="393"/>
      <c r="G11" s="117"/>
      <c r="H11" s="391"/>
      <c r="I11" s="117"/>
      <c r="J11" s="117"/>
      <c r="K11" s="391"/>
      <c r="L11" s="117"/>
      <c r="M11" s="117"/>
      <c r="N11" s="391"/>
      <c r="O11" s="117"/>
      <c r="P11" s="117"/>
      <c r="Q11" s="391"/>
      <c r="R11" s="391"/>
      <c r="S11" s="122"/>
      <c r="T11" s="122"/>
      <c r="U11" s="122"/>
      <c r="V11" s="122"/>
      <c r="W11" s="122"/>
      <c r="X11" s="123"/>
    </row>
    <row r="12" spans="2:37" ht="192.5" x14ac:dyDescent="0.25">
      <c r="B12" s="251" t="s">
        <v>639</v>
      </c>
      <c r="C12" s="265">
        <v>2.02</v>
      </c>
      <c r="D12" s="268" t="s">
        <v>965</v>
      </c>
      <c r="E12" s="269" t="s">
        <v>669</v>
      </c>
      <c r="F12" s="405"/>
      <c r="G12" s="263" t="s">
        <v>670</v>
      </c>
      <c r="H12" s="387"/>
      <c r="I12" s="261">
        <f>IF(H12="No",1,IF(H12="Partial",2,IF(H12="Yes",3,0)))</f>
        <v>0</v>
      </c>
      <c r="J12" s="264" t="s">
        <v>692</v>
      </c>
      <c r="K12" s="407"/>
      <c r="L12" s="261">
        <f>IF(K12="L",1,IF(K12="M",2,IF(K12="H",3,0)))</f>
        <v>0</v>
      </c>
      <c r="M12" s="264" t="s">
        <v>850</v>
      </c>
      <c r="N12" s="407"/>
      <c r="O12" s="261">
        <f>IF(N12="L",1,IF(N12="M",2,IF(N12="H",3,0)))</f>
        <v>0</v>
      </c>
      <c r="P12" s="262" t="str">
        <f>IF((L12*O12*I12)=0," ", IF((L12*O12*I12)&lt;=3,"Low",IF((L12*O12*I12)&gt;12,"High","Medium")))</f>
        <v xml:space="preserve"> </v>
      </c>
      <c r="Q12" s="385"/>
      <c r="R12" s="385"/>
      <c r="S12" s="259" t="str">
        <f>IF(H12="Yes",3,IF(H12="No",1, IF(H12="Partial", 2, "")))</f>
        <v/>
      </c>
      <c r="T12" s="259" t="str">
        <f>IF(P12="Low",1,IF(P12="High",3, IF(P12="Medium", 2, "")))</f>
        <v/>
      </c>
      <c r="U12" s="260">
        <f>IF(H12="N/A", 0, IF(H12="",0,1))</f>
        <v>0</v>
      </c>
      <c r="V12" s="77" t="str">
        <f>IF(H12="Yes",3,IF(H12="No",1, IF(H12="Partial", 2, "")))</f>
        <v/>
      </c>
      <c r="W12" s="77" t="str">
        <f>IF(Q12="Low",1,IF(Q12="High",3, IF(Q12="Moderate", 2, "")))</f>
        <v/>
      </c>
      <c r="X12" s="77">
        <f>IF(H12="N/A", 0, IF(H12="",0,1))</f>
        <v>0</v>
      </c>
    </row>
    <row r="13" spans="2:37" x14ac:dyDescent="0.25">
      <c r="B13" s="119" t="s">
        <v>605</v>
      </c>
      <c r="C13" s="117"/>
      <c r="D13" s="117"/>
      <c r="E13" s="117"/>
      <c r="F13" s="393"/>
      <c r="G13" s="117"/>
      <c r="H13" s="391"/>
      <c r="I13" s="117"/>
      <c r="J13" s="117"/>
      <c r="K13" s="391"/>
      <c r="L13" s="117"/>
      <c r="M13" s="117"/>
      <c r="N13" s="391"/>
      <c r="O13" s="117"/>
      <c r="P13" s="117"/>
      <c r="Q13" s="391"/>
      <c r="R13" s="391"/>
      <c r="S13" s="122"/>
      <c r="T13" s="122"/>
      <c r="U13" s="122"/>
      <c r="V13" s="117"/>
      <c r="W13" s="117"/>
      <c r="X13" s="118"/>
    </row>
    <row r="14" spans="2:37" s="165" customFormat="1" ht="179.65" x14ac:dyDescent="0.25">
      <c r="B14" s="569" t="s">
        <v>639</v>
      </c>
      <c r="C14" s="265">
        <v>2.0299999999999998</v>
      </c>
      <c r="D14" s="270" t="s">
        <v>389</v>
      </c>
      <c r="E14" s="271" t="s">
        <v>970</v>
      </c>
      <c r="F14" s="389"/>
      <c r="G14" s="263" t="s">
        <v>673</v>
      </c>
      <c r="H14" s="387"/>
      <c r="I14" s="261">
        <f>IF(H14="No",1,IF(H14="Partial",2,IF(H14="Yes",3,0)))</f>
        <v>0</v>
      </c>
      <c r="J14" s="263" t="s">
        <v>671</v>
      </c>
      <c r="K14" s="407"/>
      <c r="L14" s="261">
        <f>IF(K14="L",1,IF(K14="M",2,IF(K14="H",3,0)))</f>
        <v>0</v>
      </c>
      <c r="M14" s="263" t="s">
        <v>672</v>
      </c>
      <c r="N14" s="407"/>
      <c r="O14" s="261">
        <f>IF(N14="L",1,IF(N14="M",2,IF(N14="H",3,0)))</f>
        <v>0</v>
      </c>
      <c r="P14" s="262" t="str">
        <f>IF((L14*O14*I14)=0," ", IF((L14*O14*I14)&lt;=3,"Low",IF((L14*O14*I14)&gt;12,"High","Medium")))</f>
        <v xml:space="preserve"> </v>
      </c>
      <c r="Q14" s="384"/>
      <c r="R14" s="384"/>
      <c r="S14" s="259" t="str">
        <f>IF(H14="Yes",3,IF(H14="No",1, IF(H14="Partial", 2, "")))</f>
        <v/>
      </c>
      <c r="T14" s="259" t="str">
        <f>IF(P14="Low",1,IF(P14="High",3, IF(P14="Medium", 2, "")))</f>
        <v/>
      </c>
      <c r="U14" s="260">
        <f>IF(H14="N/A", 0, IF(H14="",0,1))</f>
        <v>0</v>
      </c>
      <c r="V14" s="40" t="str">
        <f>IF(H14="yes",3,IF(H14="No",1, IF(H14="Partial", 2, "")))</f>
        <v/>
      </c>
      <c r="W14" s="40" t="str">
        <f>IF(Q14="Low",1,IF(Q14="High",3, IF(Q14="Moderate", 2, "")))</f>
        <v/>
      </c>
      <c r="X14" s="77">
        <f>IF(H14="N/A", 0, IF(H14="",0,1))</f>
        <v>0</v>
      </c>
    </row>
    <row r="15" spans="2:37" ht="218.15" x14ac:dyDescent="0.25">
      <c r="B15" s="570"/>
      <c r="C15" s="265">
        <v>2.04</v>
      </c>
      <c r="D15" s="268" t="s">
        <v>281</v>
      </c>
      <c r="E15" s="271" t="s">
        <v>966</v>
      </c>
      <c r="F15" s="389"/>
      <c r="G15" s="264" t="s">
        <v>674</v>
      </c>
      <c r="H15" s="387"/>
      <c r="I15" s="261">
        <f>IF(H15="No",1,IF(H15="Partial",2,IF(H15="Yes",3,0)))</f>
        <v>0</v>
      </c>
      <c r="J15" s="264" t="s">
        <v>675</v>
      </c>
      <c r="K15" s="407"/>
      <c r="L15" s="261">
        <f>IF(K15="L",1,IF(K15="M",2,IF(K15="H",3,0)))</f>
        <v>0</v>
      </c>
      <c r="M15" s="264" t="s">
        <v>676</v>
      </c>
      <c r="N15" s="407"/>
      <c r="O15" s="261">
        <f>IF(N15="L",1,IF(N15="M",2,IF(N15="H",3,0)))</f>
        <v>0</v>
      </c>
      <c r="P15" s="262" t="str">
        <f>IF((L15*O15*I15)=0," ", IF((L15*O15*I15)&lt;=3,"Low",IF((L15*O15*I15)&gt;12,"High","Medium")))</f>
        <v xml:space="preserve"> </v>
      </c>
      <c r="Q15" s="304"/>
      <c r="R15" s="304"/>
      <c r="S15" s="259" t="str">
        <f>IF(H15="Yes",3,IF(H15="No",1, IF(H15="Partial", 2, "")))</f>
        <v/>
      </c>
      <c r="T15" s="259" t="str">
        <f>IF(P15="Low",1,IF(P15="High",3, IF(P15="Medium", 2, "")))</f>
        <v/>
      </c>
      <c r="U15" s="260">
        <f>IF(H15="N/A", 0, IF(H15="",0,1))</f>
        <v>0</v>
      </c>
      <c r="V15" s="40" t="str">
        <f>IF(H15="yes",3,IF(H15="No",1, IF(H15="Partial", 2, "")))</f>
        <v/>
      </c>
      <c r="W15" s="40" t="str">
        <f>IF(Q15="Low",1,IF(Q15="High",3, IF(Q15="Moderate", 2, "")))</f>
        <v/>
      </c>
      <c r="X15" s="40">
        <f t="shared" ref="X15:X16" si="0">IF(H15="N/A", 0, IF(H15="",0,1))</f>
        <v>0</v>
      </c>
    </row>
    <row r="16" spans="2:37" ht="178.6" customHeight="1" x14ac:dyDescent="0.25">
      <c r="B16" s="571"/>
      <c r="C16" s="265">
        <v>2.0499999999999998</v>
      </c>
      <c r="D16" s="268" t="s">
        <v>390</v>
      </c>
      <c r="E16" s="269" t="s">
        <v>967</v>
      </c>
      <c r="F16" s="405"/>
      <c r="G16" s="264" t="s">
        <v>851</v>
      </c>
      <c r="H16" s="387"/>
      <c r="I16" s="261">
        <f>IF(H16="No",1,IF(H16="Partial",2,IF(H16="Yes",3,0)))</f>
        <v>0</v>
      </c>
      <c r="J16" s="264" t="s">
        <v>677</v>
      </c>
      <c r="K16" s="407"/>
      <c r="L16" s="261">
        <f>IF(K16="L",1,IF(K16="M",2,IF(K16="H",3,0)))</f>
        <v>0</v>
      </c>
      <c r="M16" s="264" t="s">
        <v>678</v>
      </c>
      <c r="N16" s="407"/>
      <c r="O16" s="261">
        <f>IF(N16="L",1,IF(N16="M",2,IF(N16="H",3,0)))</f>
        <v>0</v>
      </c>
      <c r="P16" s="262" t="str">
        <f>IF((L16*O16*I16)=0," ", IF((L16*O16*I16)&lt;=3,"Low",IF((L16*O16*I16)&gt;12,"High","Medium")))</f>
        <v xml:space="preserve"> </v>
      </c>
      <c r="Q16" s="384"/>
      <c r="R16" s="384"/>
      <c r="S16" s="259" t="str">
        <f>IF(H16="Yes",3,IF(H16="No",1, IF(H16="Partial", 2, "")))</f>
        <v/>
      </c>
      <c r="T16" s="259" t="str">
        <f>IF(P16="Low",1,IF(P16="High",3, IF(P16="Medium", 2, "")))</f>
        <v/>
      </c>
      <c r="U16" s="260">
        <f>IF(H16="N/A", 0, IF(H16="",0,1))</f>
        <v>0</v>
      </c>
      <c r="V16" s="40" t="str">
        <f>IF(H16="yes",3,IF(H16="No",1, IF(H16="Partial", 2, "")))</f>
        <v/>
      </c>
      <c r="W16" s="40" t="str">
        <f>IF(Q16="Low",1,IF(Q16="High",3, IF(Q16="Moderate", 2, "")))</f>
        <v/>
      </c>
      <c r="X16" s="77">
        <f t="shared" si="0"/>
        <v>0</v>
      </c>
    </row>
    <row r="17" spans="2:24" ht="15" customHeight="1" thickBot="1" x14ac:dyDescent="0.3">
      <c r="G17" s="245"/>
      <c r="V17" s="54">
        <f>SUM(V10:V16)</f>
        <v>0</v>
      </c>
      <c r="W17" s="54">
        <f>SUM(W10:W16)</f>
        <v>0</v>
      </c>
      <c r="X17" s="54"/>
    </row>
    <row r="18" spans="2:24" ht="15" hidden="1" customHeight="1" thickBot="1" x14ac:dyDescent="0.3">
      <c r="P18" s="39" t="s">
        <v>15</v>
      </c>
      <c r="Q18" s="39" t="s">
        <v>17</v>
      </c>
      <c r="R18" s="39" t="s">
        <v>3</v>
      </c>
      <c r="S18" s="246">
        <f>SUM(S10:S16)</f>
        <v>0</v>
      </c>
      <c r="T18" s="246">
        <f>SUM(T10:T16)</f>
        <v>0</v>
      </c>
    </row>
    <row r="19" spans="2:24" ht="15" hidden="1" customHeight="1" thickBot="1" x14ac:dyDescent="0.3">
      <c r="P19" s="41">
        <f>SUM(U10:U16)</f>
        <v>0</v>
      </c>
      <c r="Q19" s="42" t="e">
        <f>IF(S18/P19&lt;1.5, "Low",IF(S18/P19&gt;2.41, "High", "Medium"))</f>
        <v>#DIV/0!</v>
      </c>
      <c r="R19" s="43" t="e">
        <f>IF(T18/P19&lt;1.5, "Low",IF(T18/P19&gt;2.41, "High", "Medium"))</f>
        <v>#DIV/0!</v>
      </c>
      <c r="S19" s="258"/>
    </row>
    <row r="20" spans="2:24" ht="15" hidden="1" customHeight="1" x14ac:dyDescent="0.25">
      <c r="P20" s="245"/>
      <c r="Q20" s="245"/>
      <c r="R20" s="245"/>
    </row>
    <row r="21" spans="2:24" ht="15" hidden="1" customHeight="1" x14ac:dyDescent="0.25">
      <c r="P21" s="245"/>
      <c r="Q21" s="256"/>
      <c r="R21" s="256"/>
    </row>
    <row r="22" spans="2:24" ht="15" hidden="1" customHeight="1" x14ac:dyDescent="0.25">
      <c r="P22" s="45" t="s">
        <v>19</v>
      </c>
      <c r="Q22" s="256">
        <f>COUNTIF(H13:H16, "No")</f>
        <v>0</v>
      </c>
      <c r="R22" s="256">
        <f>COUNTIF(P12:P16, "Low")</f>
        <v>0</v>
      </c>
    </row>
    <row r="23" spans="2:24" ht="15" hidden="1" customHeight="1" x14ac:dyDescent="0.25">
      <c r="P23" s="45" t="s">
        <v>20</v>
      </c>
      <c r="Q23" s="256">
        <f>COUNTIF(H13:H16, "Partial")</f>
        <v>0</v>
      </c>
      <c r="R23" s="256">
        <f>COUNTIF(P12:P16, "Medium")</f>
        <v>0</v>
      </c>
    </row>
    <row r="24" spans="2:24" ht="15" hidden="1" customHeight="1" thickBot="1" x14ac:dyDescent="0.3">
      <c r="P24" s="45" t="s">
        <v>18</v>
      </c>
      <c r="Q24" s="256">
        <f>COUNTIF(H13:H16, "Yes")</f>
        <v>0</v>
      </c>
      <c r="R24" s="256">
        <f>COUNTIF(P12:P16, "High")</f>
        <v>0</v>
      </c>
    </row>
    <row r="25" spans="2:24" ht="15" customHeight="1" x14ac:dyDescent="0.25">
      <c r="B25" s="411" t="s">
        <v>959</v>
      </c>
      <c r="C25" s="412"/>
      <c r="D25" s="412"/>
      <c r="E25" s="412"/>
      <c r="F25" s="413"/>
      <c r="Q25" s="256"/>
      <c r="R25" s="256"/>
    </row>
    <row r="26" spans="2:24" ht="15" thickBot="1" x14ac:dyDescent="0.3">
      <c r="B26" s="414"/>
      <c r="C26" s="415"/>
      <c r="D26" s="415"/>
      <c r="E26" s="415"/>
      <c r="F26" s="416"/>
      <c r="Q26" s="256"/>
      <c r="R26" s="256"/>
    </row>
    <row r="27" spans="2:24" x14ac:dyDescent="0.25">
      <c r="B27" s="49"/>
      <c r="Q27" s="256"/>
      <c r="R27" s="256"/>
    </row>
    <row r="28" spans="2:24" x14ac:dyDescent="0.25">
      <c r="B28" s="49"/>
    </row>
    <row r="29" spans="2:24" x14ac:dyDescent="0.25">
      <c r="B29" s="49"/>
    </row>
    <row r="32" spans="2:24" x14ac:dyDescent="0.25">
      <c r="B32" s="49"/>
    </row>
    <row r="33" spans="2:2" x14ac:dyDescent="0.25">
      <c r="B33" s="49"/>
    </row>
    <row r="34" spans="2:2" x14ac:dyDescent="0.25">
      <c r="B34" s="49"/>
    </row>
    <row r="35" spans="2:2" x14ac:dyDescent="0.25">
      <c r="B35" s="49"/>
    </row>
    <row r="36" spans="2:2" x14ac:dyDescent="0.25">
      <c r="B36" s="49"/>
    </row>
    <row r="37" spans="2:2" x14ac:dyDescent="0.25">
      <c r="B37" s="49"/>
    </row>
  </sheetData>
  <sheetProtection password="A41C" sheet="1" objects="1" scenarios="1"/>
  <customSheetViews>
    <customSheetView guid="{4D29B127-89DB-4203-8E0C-63913F980539}" scale="75" showPageBreaks="1" showGridLines="0" hiddenRows="1" hiddenColumns="1" topLeftCell="A3">
      <selection activeCell="A4" sqref="A4"/>
      <pageMargins left="0.75" right="0.75" top="1" bottom="1" header="0.5" footer="0.5"/>
      <pageSetup paperSize="5" scale="35" pageOrder="overThenDown" orientation="landscape" r:id="rId1"/>
      <headerFooter scaleWithDoc="0" alignWithMargins="0">
        <oddHeader>&amp;CTO1-D035_Risk Assessment Framework</oddHeader>
        <oddFooter>&amp;L&amp;A
05/24/2011 &amp;C&amp;P of &amp;N&amp;R&amp;G</oddFooter>
      </headerFooter>
    </customSheetView>
  </customSheetViews>
  <mergeCells count="5">
    <mergeCell ref="B4:X4"/>
    <mergeCell ref="B6:X6"/>
    <mergeCell ref="B14:B16"/>
    <mergeCell ref="B2:G2"/>
    <mergeCell ref="B25:F26"/>
  </mergeCells>
  <conditionalFormatting sqref="H12">
    <cfRule type="containsText" dxfId="1227" priority="536" operator="containsText" text="N/A">
      <formula>NOT(ISERROR(SEARCH("N/A",H12)))</formula>
    </cfRule>
    <cfRule type="containsText" dxfId="1226" priority="537" operator="containsText" text="No">
      <formula>NOT(ISERROR(SEARCH("No",H12)))</formula>
    </cfRule>
    <cfRule type="containsText" dxfId="1225" priority="538" operator="containsText" text="Partial">
      <formula>NOT(ISERROR(SEARCH("Partial",H12)))</formula>
    </cfRule>
    <cfRule type="containsText" dxfId="1224" priority="539" operator="containsText" text="Yes">
      <formula>NOT(ISERROR(SEARCH("Yes",H12)))</formula>
    </cfRule>
  </conditionalFormatting>
  <conditionalFormatting sqref="H10">
    <cfRule type="containsText" dxfId="1223" priority="480" operator="containsText" text="N/A">
      <formula>NOT(ISERROR(SEARCH("N/A",H10)))</formula>
    </cfRule>
    <cfRule type="containsText" dxfId="1222" priority="481" operator="containsText" text="No">
      <formula>NOT(ISERROR(SEARCH("No",H10)))</formula>
    </cfRule>
    <cfRule type="containsText" dxfId="1221" priority="482" operator="containsText" text="Partial">
      <formula>NOT(ISERROR(SEARCH("Partial",H10)))</formula>
    </cfRule>
    <cfRule type="containsText" dxfId="1220" priority="483" operator="containsText" text="Yes">
      <formula>NOT(ISERROR(SEARCH("Yes",H10)))</formula>
    </cfRule>
  </conditionalFormatting>
  <conditionalFormatting sqref="S19">
    <cfRule type="containsText" dxfId="1219" priority="375" stopIfTrue="1" operator="containsText" text="Moderate">
      <formula>NOT(ISERROR(SEARCH("Moderate",S19)))</formula>
    </cfRule>
    <cfRule type="containsErrors" dxfId="1218" priority="382">
      <formula>ISERROR(S19)</formula>
    </cfRule>
    <cfRule type="containsText" dxfId="1217" priority="383" operator="containsText" text="Low">
      <formula>NOT(ISERROR(SEARCH("Low",S19)))</formula>
    </cfRule>
    <cfRule type="containsText" dxfId="1216" priority="384" operator="containsText" text="Medium">
      <formula>NOT(ISERROR(SEARCH("Medium",S19)))</formula>
    </cfRule>
    <cfRule type="containsText" dxfId="1215" priority="385" operator="containsText" text="High">
      <formula>NOT(ISERROR(SEARCH("High",S19)))</formula>
    </cfRule>
  </conditionalFormatting>
  <conditionalFormatting sqref="S19">
    <cfRule type="colorScale" priority="381">
      <colorScale>
        <cfvo type="num" val="1"/>
        <cfvo type="percent" val="50"/>
        <cfvo type="num" val="3"/>
        <color rgb="FF00B050"/>
        <color rgb="FFFFFF00"/>
        <color rgb="FFFF0000"/>
      </colorScale>
    </cfRule>
  </conditionalFormatting>
  <conditionalFormatting sqref="S19">
    <cfRule type="colorScale" priority="380">
      <colorScale>
        <cfvo type="num" val="1"/>
        <cfvo type="percent" val="50"/>
        <cfvo type="num" val="3"/>
        <color rgb="FF00B050"/>
        <color rgb="FFFFFF00"/>
        <color rgb="FFFF0000"/>
      </colorScale>
    </cfRule>
  </conditionalFormatting>
  <conditionalFormatting sqref="S19">
    <cfRule type="colorScale" priority="379">
      <colorScale>
        <cfvo type="num" val="1"/>
        <cfvo type="percent" val="50"/>
        <cfvo type="num" val="3"/>
        <color rgb="FF00B050"/>
        <color rgb="FFFFFF00"/>
        <color rgb="FFFF0000"/>
      </colorScale>
    </cfRule>
  </conditionalFormatting>
  <conditionalFormatting sqref="S19">
    <cfRule type="colorScale" priority="378">
      <colorScale>
        <cfvo type="num" val="0"/>
        <cfvo type="percent" val="50"/>
        <cfvo type="num" val="3"/>
        <color rgb="FF00B050"/>
        <color rgb="FFFFFF00"/>
        <color rgb="FFFF0000"/>
      </colorScale>
    </cfRule>
  </conditionalFormatting>
  <conditionalFormatting sqref="S19">
    <cfRule type="colorScale" priority="377">
      <colorScale>
        <cfvo type="num" val="1"/>
        <cfvo type="percent" val="50"/>
        <cfvo type="num" val="3"/>
        <color rgb="FF00B050"/>
        <color rgb="FFFFFF00"/>
        <color rgb="FFFF0000"/>
      </colorScale>
    </cfRule>
  </conditionalFormatting>
  <conditionalFormatting sqref="S19">
    <cfRule type="colorScale" priority="376">
      <colorScale>
        <cfvo type="num" val="0"/>
        <cfvo type="percent" val="50"/>
        <cfvo type="num" val="3"/>
        <color rgb="FF00B050"/>
        <color rgb="FFFFFF00"/>
        <color rgb="FFFF0000"/>
      </colorScale>
    </cfRule>
  </conditionalFormatting>
  <conditionalFormatting sqref="H15">
    <cfRule type="containsText" dxfId="1214" priority="237" operator="containsText" text="N/A">
      <formula>NOT(ISERROR(SEARCH("N/A",H15)))</formula>
    </cfRule>
    <cfRule type="containsText" dxfId="1213" priority="238" operator="containsText" text="No">
      <formula>NOT(ISERROR(SEARCH("No",H15)))</formula>
    </cfRule>
    <cfRule type="containsText" dxfId="1212" priority="239" operator="containsText" text="Partial">
      <formula>NOT(ISERROR(SEARCH("Partial",H15)))</formula>
    </cfRule>
    <cfRule type="containsText" dxfId="1211" priority="240" operator="containsText" text="Yes">
      <formula>NOT(ISERROR(SEARCH("Yes",H15)))</formula>
    </cfRule>
  </conditionalFormatting>
  <conditionalFormatting sqref="H14">
    <cfRule type="containsText" dxfId="1210" priority="229" operator="containsText" text="N/A">
      <formula>NOT(ISERROR(SEARCH("N/A",H14)))</formula>
    </cfRule>
    <cfRule type="containsText" dxfId="1209" priority="230" operator="containsText" text="No">
      <formula>NOT(ISERROR(SEARCH("No",H14)))</formula>
    </cfRule>
    <cfRule type="containsText" dxfId="1208" priority="231" operator="containsText" text="Partial">
      <formula>NOT(ISERROR(SEARCH("Partial",H14)))</formula>
    </cfRule>
    <cfRule type="containsText" dxfId="1207" priority="232" operator="containsText" text="Yes">
      <formula>NOT(ISERROR(SEARCH("Yes",H14)))</formula>
    </cfRule>
  </conditionalFormatting>
  <conditionalFormatting sqref="H16">
    <cfRule type="containsText" dxfId="1206" priority="221" operator="containsText" text="N/A">
      <formula>NOT(ISERROR(SEARCH("N/A",H16)))</formula>
    </cfRule>
    <cfRule type="containsText" dxfId="1205" priority="222" operator="containsText" text="No">
      <formula>NOT(ISERROR(SEARCH("No",H16)))</formula>
    </cfRule>
    <cfRule type="containsText" dxfId="1204" priority="223" operator="containsText" text="Partial">
      <formula>NOT(ISERROR(SEARCH("Partial",H16)))</formula>
    </cfRule>
    <cfRule type="containsText" dxfId="1203" priority="224" operator="containsText" text="Yes">
      <formula>NOT(ISERROR(SEARCH("Yes",H16)))</formula>
    </cfRule>
  </conditionalFormatting>
  <conditionalFormatting sqref="Q19">
    <cfRule type="containsErrors" dxfId="1202" priority="128">
      <formula>ISERROR(Q19)</formula>
    </cfRule>
    <cfRule type="containsText" dxfId="1201" priority="129" operator="containsText" text="Low">
      <formula>NOT(ISERROR(SEARCH("Low",Q19)))</formula>
    </cfRule>
    <cfRule type="containsText" dxfId="1200" priority="130" operator="containsText" text="Medium">
      <formula>NOT(ISERROR(SEARCH("Medium",Q19)))</formula>
    </cfRule>
    <cfRule type="containsText" dxfId="1199" priority="131" operator="containsText" text="High">
      <formula>NOT(ISERROR(SEARCH("High",Q19)))</formula>
    </cfRule>
  </conditionalFormatting>
  <conditionalFormatting sqref="Q19">
    <cfRule type="colorScale" priority="127">
      <colorScale>
        <cfvo type="num" val="1"/>
        <cfvo type="percent" val="50"/>
        <cfvo type="num" val="3"/>
        <color rgb="FF00B050"/>
        <color rgb="FFFFFF00"/>
        <color rgb="FFFF0000"/>
      </colorScale>
    </cfRule>
  </conditionalFormatting>
  <conditionalFormatting sqref="Q19">
    <cfRule type="colorScale" priority="126">
      <colorScale>
        <cfvo type="num" val="1"/>
        <cfvo type="percent" val="50"/>
        <cfvo type="num" val="3"/>
        <color rgb="FF00B050"/>
        <color rgb="FFFFFF00"/>
        <color rgb="FFFF0000"/>
      </colorScale>
    </cfRule>
  </conditionalFormatting>
  <conditionalFormatting sqref="Q19">
    <cfRule type="colorScale" priority="125">
      <colorScale>
        <cfvo type="num" val="1"/>
        <cfvo type="percent" val="50"/>
        <cfvo type="num" val="3"/>
        <color rgb="FF00B050"/>
        <color rgb="FFFFFF00"/>
        <color rgb="FFFF0000"/>
      </colorScale>
    </cfRule>
  </conditionalFormatting>
  <conditionalFormatting sqref="Q19">
    <cfRule type="colorScale" priority="124">
      <colorScale>
        <cfvo type="num" val="1"/>
        <cfvo type="percent" val="50"/>
        <cfvo type="num" val="3"/>
        <color rgb="FF00B050"/>
        <color rgb="FFFFFF00"/>
        <color rgb="FFFF0000"/>
      </colorScale>
    </cfRule>
  </conditionalFormatting>
  <conditionalFormatting sqref="R19">
    <cfRule type="containsText" dxfId="1198" priority="119" stopIfTrue="1" operator="containsText" text="Moderate">
      <formula>NOT(ISERROR(SEARCH("Moderate",R19)))</formula>
    </cfRule>
    <cfRule type="containsErrors" dxfId="1197" priority="120">
      <formula>ISERROR(R19)</formula>
    </cfRule>
    <cfRule type="containsText" dxfId="1196" priority="121" operator="containsText" text="Low">
      <formula>NOT(ISERROR(SEARCH("Low",R19)))</formula>
    </cfRule>
    <cfRule type="containsText" dxfId="1195" priority="122" operator="containsText" text="Medium">
      <formula>NOT(ISERROR(SEARCH("Medium",R19)))</formula>
    </cfRule>
    <cfRule type="containsText" dxfId="1194" priority="123" operator="containsText" text="High">
      <formula>NOT(ISERROR(SEARCH("High",R19)))</formula>
    </cfRule>
  </conditionalFormatting>
  <conditionalFormatting sqref="R19">
    <cfRule type="colorScale" priority="132">
      <colorScale>
        <cfvo type="num" val="1"/>
        <cfvo type="percent" val="50"/>
        <cfvo type="num" val="3"/>
        <color rgb="FF00B050"/>
        <color rgb="FFFFFF00"/>
        <color rgb="FFFF0000"/>
      </colorScale>
    </cfRule>
  </conditionalFormatting>
  <conditionalFormatting sqref="R19">
    <cfRule type="colorScale" priority="133">
      <colorScale>
        <cfvo type="num" val="0"/>
        <cfvo type="percent" val="50"/>
        <cfvo type="num" val="3"/>
        <color rgb="FF00B050"/>
        <color rgb="FFFFFF00"/>
        <color rgb="FFFF0000"/>
      </colorScale>
    </cfRule>
  </conditionalFormatting>
  <conditionalFormatting sqref="P12 P10 P14:P16">
    <cfRule type="containsText" dxfId="1193" priority="23" operator="containsText" text="N/A">
      <formula>NOT(ISERROR(SEARCH("N/A",P10)))</formula>
    </cfRule>
    <cfRule type="containsText" dxfId="1192" priority="24" operator="containsText" text="High">
      <formula>NOT(ISERROR(SEARCH("High",P10)))</formula>
    </cfRule>
    <cfRule type="containsText" dxfId="1191" priority="25" operator="containsText" text="Medium">
      <formula>NOT(ISERROR(SEARCH("Medium",P10)))</formula>
    </cfRule>
    <cfRule type="containsText" dxfId="1190" priority="26" operator="containsText" text="Low">
      <formula>NOT(ISERROR(SEARCH("Low",P10)))</formula>
    </cfRule>
  </conditionalFormatting>
  <conditionalFormatting sqref="P12 P10">
    <cfRule type="containsText" dxfId="1189" priority="19" operator="containsText" text="N/A">
      <formula>NOT(ISERROR(SEARCH("N/A",P10)))</formula>
    </cfRule>
    <cfRule type="containsText" dxfId="1188" priority="20" operator="containsText" text="High">
      <formula>NOT(ISERROR(SEARCH("High",P10)))</formula>
    </cfRule>
    <cfRule type="containsText" dxfId="1187" priority="21" operator="containsText" text="Medium">
      <formula>NOT(ISERROR(SEARCH("Medium",P10)))</formula>
    </cfRule>
    <cfRule type="containsText" dxfId="1186" priority="22" operator="containsText" text="Low">
      <formula>NOT(ISERROR(SEARCH("Low",P10)))</formula>
    </cfRule>
  </conditionalFormatting>
  <conditionalFormatting sqref="K9:K10">
    <cfRule type="containsText" dxfId="1185" priority="16" operator="containsText" text="H">
      <formula>NOT(ISERROR(SEARCH("H",K9)))</formula>
    </cfRule>
    <cfRule type="containsText" dxfId="1184" priority="17" operator="containsText" text="M">
      <formula>NOT(ISERROR(SEARCH("M",K9)))</formula>
    </cfRule>
    <cfRule type="containsText" dxfId="1183" priority="18" operator="containsText" text="L">
      <formula>NOT(ISERROR(SEARCH("L",K9)))</formula>
    </cfRule>
  </conditionalFormatting>
  <conditionalFormatting sqref="N9:N10">
    <cfRule type="containsText" dxfId="1182" priority="13" operator="containsText" text="H">
      <formula>NOT(ISERROR(SEARCH("H",N9)))</formula>
    </cfRule>
    <cfRule type="containsText" dxfId="1181" priority="14" operator="containsText" text="M">
      <formula>NOT(ISERROR(SEARCH("M",N9)))</formula>
    </cfRule>
    <cfRule type="containsText" dxfId="1180" priority="15" operator="containsText" text="L">
      <formula>NOT(ISERROR(SEARCH("L",N9)))</formula>
    </cfRule>
  </conditionalFormatting>
  <conditionalFormatting sqref="N12">
    <cfRule type="containsText" dxfId="1179" priority="10" operator="containsText" text="H">
      <formula>NOT(ISERROR(SEARCH("H",N12)))</formula>
    </cfRule>
    <cfRule type="containsText" dxfId="1178" priority="11" operator="containsText" text="M">
      <formula>NOT(ISERROR(SEARCH("M",N12)))</formula>
    </cfRule>
    <cfRule type="containsText" dxfId="1177" priority="12" operator="containsText" text="L">
      <formula>NOT(ISERROR(SEARCH("L",N12)))</formula>
    </cfRule>
  </conditionalFormatting>
  <conditionalFormatting sqref="N14:N16">
    <cfRule type="containsText" dxfId="1176" priority="7" operator="containsText" text="H">
      <formula>NOT(ISERROR(SEARCH("H",N14)))</formula>
    </cfRule>
    <cfRule type="containsText" dxfId="1175" priority="8" operator="containsText" text="M">
      <formula>NOT(ISERROR(SEARCH("M",N14)))</formula>
    </cfRule>
    <cfRule type="containsText" dxfId="1174" priority="9" operator="containsText" text="L">
      <formula>NOT(ISERROR(SEARCH("L",N14)))</formula>
    </cfRule>
  </conditionalFormatting>
  <conditionalFormatting sqref="K12">
    <cfRule type="containsText" dxfId="1173" priority="4" operator="containsText" text="H">
      <formula>NOT(ISERROR(SEARCH("H",K12)))</formula>
    </cfRule>
    <cfRule type="containsText" dxfId="1172" priority="5" operator="containsText" text="M">
      <formula>NOT(ISERROR(SEARCH("M",K12)))</formula>
    </cfRule>
    <cfRule type="containsText" dxfId="1171" priority="6" operator="containsText" text="L">
      <formula>NOT(ISERROR(SEARCH("L",K12)))</formula>
    </cfRule>
  </conditionalFormatting>
  <conditionalFormatting sqref="K14:K16">
    <cfRule type="containsText" dxfId="1170" priority="1" operator="containsText" text="H">
      <formula>NOT(ISERROR(SEARCH("H",K14)))</formula>
    </cfRule>
    <cfRule type="containsText" dxfId="1169" priority="2" operator="containsText" text="M">
      <formula>NOT(ISERROR(SEARCH("M",K14)))</formula>
    </cfRule>
    <cfRule type="containsText" dxfId="1168" priority="3" operator="containsText" text="L">
      <formula>NOT(ISERROR(SEARCH("L",K14)))</formula>
    </cfRule>
  </conditionalFormatting>
  <dataValidations count="2">
    <dataValidation type="list" allowBlank="1" showInputMessage="1" showErrorMessage="1" sqref="H12 H10 H14:H16">
      <formula1>$AH$7:$AK$7</formula1>
    </dataValidation>
    <dataValidation type="list" allowBlank="1" showInputMessage="1" showErrorMessage="1" sqref="N14:N16 K9:K10 N12 N10 K12 K14:K16">
      <formula1>"L, M, H"</formula1>
    </dataValidation>
  </dataValidations>
  <pageMargins left="0.75" right="0.75" top="1" bottom="1" header="0.5" footer="0.5"/>
  <pageSetup paperSize="5" scale="35" pageOrder="overThenDown" orientation="landscape" r:id="rId2"/>
  <headerFooter scaleWithDoc="0" alignWithMargins="0">
    <oddHeader>&amp;CTO1-D035_Risk Assessment Framework</oddHeader>
    <oddFooter>&amp;L&amp;A
05/24/2011 &amp;C&amp;P of &amp;N&amp;R&amp;G</odd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1:AH168"/>
  <sheetViews>
    <sheetView showGridLines="0" topLeftCell="F1" zoomScale="70" zoomScaleNormal="70" zoomScaleSheetLayoutView="20" zoomScalePageLayoutView="20" workbookViewId="0">
      <selection activeCell="N10" sqref="N10"/>
    </sheetView>
  </sheetViews>
  <sheetFormatPr defaultColWidth="9.140625" defaultRowHeight="14.3" x14ac:dyDescent="0.25"/>
  <cols>
    <col min="1" max="1" width="2.85546875" style="30" customWidth="1"/>
    <col min="2" max="2" width="15.7109375" style="30" customWidth="1"/>
    <col min="3" max="3" width="5.7109375" style="190" customWidth="1"/>
    <col min="4" max="5" width="60.7109375" style="30" customWidth="1"/>
    <col min="6" max="6" width="60.7109375" style="249" customWidth="1"/>
    <col min="7" max="7" width="60.7109375" style="30" customWidth="1"/>
    <col min="8" max="8" width="15.7109375" style="30" customWidth="1"/>
    <col min="9" max="9" width="15.7109375" style="249" hidden="1" customWidth="1"/>
    <col min="10" max="10" width="60.7109375" style="245" customWidth="1"/>
    <col min="11" max="11" width="10.7109375" style="235" bestFit="1" customWidth="1"/>
    <col min="12" max="12" width="15.7109375" style="235" hidden="1" customWidth="1"/>
    <col min="13" max="13" width="60.7109375" style="245" customWidth="1"/>
    <col min="14" max="14" width="12.5703125" style="235" bestFit="1" customWidth="1"/>
    <col min="15" max="15" width="15.7109375" style="235" hidden="1" customWidth="1"/>
    <col min="16" max="16" width="25.7109375" style="30" customWidth="1"/>
    <col min="17" max="18" width="65.7109375" style="30" customWidth="1"/>
    <col min="19" max="21" width="15.7109375" style="30" hidden="1" customWidth="1"/>
    <col min="22" max="22" width="2.140625" style="30" customWidth="1"/>
    <col min="23" max="23" width="45" style="30" customWidth="1"/>
    <col min="24" max="27" width="21.140625" style="30" customWidth="1"/>
    <col min="28" max="28" width="12.5703125" style="30" customWidth="1"/>
    <col min="29" max="29" width="22.42578125" style="30" customWidth="1"/>
    <col min="30" max="30" width="27.140625" style="30" customWidth="1"/>
    <col min="31" max="33" width="23.42578125" style="30" hidden="1" customWidth="1"/>
    <col min="34" max="34" width="91" style="30" hidden="1" customWidth="1"/>
    <col min="35" max="35" width="38" style="30" customWidth="1"/>
    <col min="36" max="16384" width="9.140625" style="30"/>
  </cols>
  <sheetData>
    <row r="1" spans="2:34" x14ac:dyDescent="0.25">
      <c r="AE1" s="30" t="s">
        <v>10</v>
      </c>
      <c r="AF1" s="30" t="s">
        <v>13</v>
      </c>
      <c r="AG1" s="30" t="s">
        <v>9</v>
      </c>
      <c r="AH1" s="30" t="s">
        <v>14</v>
      </c>
    </row>
    <row r="2" spans="2:34" s="358" customFormat="1" x14ac:dyDescent="0.25">
      <c r="B2" s="562" t="str">
        <f>'IT Risk Strategy'!B2:G2</f>
        <v>FOR THE STATE OF SOUTH CAROLINA INTERNAL USE ONLY (VERSION 1.0)</v>
      </c>
      <c r="C2" s="562"/>
      <c r="D2" s="562"/>
      <c r="E2" s="562"/>
      <c r="F2" s="562"/>
      <c r="G2" s="562"/>
    </row>
    <row r="3" spans="2:34" s="358" customFormat="1" x14ac:dyDescent="0.25"/>
    <row r="4" spans="2:34" ht="45.1" customHeight="1" x14ac:dyDescent="0.25">
      <c r="B4" s="444" t="str">
        <f>Reference!B4</f>
        <v>State of South Carolina
Information Security Enterprise Risk Assessment Framework: Self-Assessment Tool</v>
      </c>
      <c r="C4" s="444"/>
      <c r="D4" s="444"/>
      <c r="E4" s="444"/>
      <c r="F4" s="444"/>
      <c r="G4" s="444"/>
      <c r="H4" s="444"/>
      <c r="I4" s="444"/>
      <c r="J4" s="444"/>
      <c r="K4" s="444"/>
      <c r="L4" s="444"/>
      <c r="M4" s="444"/>
      <c r="N4" s="444"/>
      <c r="O4" s="444"/>
      <c r="P4" s="444"/>
      <c r="Q4" s="444"/>
      <c r="R4" s="444"/>
      <c r="S4" s="444"/>
      <c r="T4" s="444"/>
      <c r="U4" s="444"/>
      <c r="AE4" s="30" t="s">
        <v>0</v>
      </c>
      <c r="AF4" s="30" t="s">
        <v>2</v>
      </c>
      <c r="AG4" s="30" t="s">
        <v>1</v>
      </c>
      <c r="AH4" s="30" t="s">
        <v>14</v>
      </c>
    </row>
    <row r="5" spans="2:34" ht="15" customHeight="1" x14ac:dyDescent="0.25">
      <c r="B5" s="2"/>
      <c r="C5" s="2"/>
      <c r="D5" s="2"/>
      <c r="E5" s="15"/>
      <c r="F5" s="227"/>
      <c r="G5" s="2"/>
      <c r="H5" s="2"/>
      <c r="I5" s="243"/>
      <c r="J5" s="243"/>
      <c r="K5" s="243"/>
      <c r="L5" s="243"/>
      <c r="M5" s="243"/>
      <c r="N5" s="243"/>
      <c r="O5" s="243"/>
      <c r="P5" s="15"/>
      <c r="Q5" s="2"/>
      <c r="R5" s="2"/>
    </row>
    <row r="6" spans="2:34" ht="15" customHeight="1" x14ac:dyDescent="0.25">
      <c r="B6" s="510" t="s">
        <v>43</v>
      </c>
      <c r="C6" s="510"/>
      <c r="D6" s="510"/>
      <c r="E6" s="510"/>
      <c r="F6" s="510"/>
      <c r="G6" s="510"/>
      <c r="H6" s="510"/>
      <c r="I6" s="510"/>
      <c r="J6" s="510"/>
      <c r="K6" s="510"/>
      <c r="L6" s="510"/>
      <c r="M6" s="510"/>
      <c r="N6" s="510"/>
      <c r="O6" s="510"/>
      <c r="P6" s="510"/>
      <c r="Q6" s="510"/>
      <c r="R6" s="510"/>
      <c r="S6" s="510"/>
      <c r="T6" s="510"/>
      <c r="U6" s="510"/>
    </row>
    <row r="7" spans="2:34" s="249" customFormat="1" ht="15" customHeight="1" x14ac:dyDescent="0.25">
      <c r="B7" s="243"/>
      <c r="C7" s="243"/>
      <c r="D7" s="243"/>
      <c r="E7" s="227"/>
      <c r="F7" s="227"/>
      <c r="G7" s="243"/>
      <c r="H7" s="243"/>
      <c r="I7" s="243"/>
      <c r="J7" s="243"/>
      <c r="K7" s="243"/>
      <c r="L7" s="243"/>
      <c r="M7" s="243"/>
      <c r="N7" s="243"/>
      <c r="O7" s="243"/>
      <c r="P7" s="227"/>
      <c r="Q7" s="243"/>
      <c r="R7" s="243"/>
    </row>
    <row r="8" spans="2:34" ht="38.5" x14ac:dyDescent="0.25">
      <c r="B8" s="107" t="s">
        <v>608</v>
      </c>
      <c r="C8" s="107" t="s">
        <v>22</v>
      </c>
      <c r="D8" s="107" t="s">
        <v>49</v>
      </c>
      <c r="E8" s="107" t="s">
        <v>705</v>
      </c>
      <c r="F8" s="337" t="s">
        <v>706</v>
      </c>
      <c r="G8" s="107" t="s">
        <v>652</v>
      </c>
      <c r="H8" s="107" t="s">
        <v>651</v>
      </c>
      <c r="I8" s="107" t="s">
        <v>655</v>
      </c>
      <c r="J8" s="107" t="s">
        <v>653</v>
      </c>
      <c r="K8" s="337" t="s">
        <v>644</v>
      </c>
      <c r="L8" s="107" t="s">
        <v>656</v>
      </c>
      <c r="M8" s="107" t="s">
        <v>654</v>
      </c>
      <c r="N8" s="337" t="s">
        <v>645</v>
      </c>
      <c r="O8" s="107" t="s">
        <v>657</v>
      </c>
      <c r="P8" s="107" t="s">
        <v>659</v>
      </c>
      <c r="Q8" s="107" t="s">
        <v>649</v>
      </c>
      <c r="R8" s="107" t="s">
        <v>658</v>
      </c>
      <c r="S8" s="106" t="s">
        <v>11</v>
      </c>
      <c r="T8" s="106" t="s">
        <v>12</v>
      </c>
      <c r="U8" s="106" t="s">
        <v>16</v>
      </c>
    </row>
    <row r="9" spans="2:34" ht="15" customHeight="1" x14ac:dyDescent="0.25">
      <c r="B9" s="119" t="s">
        <v>610</v>
      </c>
      <c r="C9" s="117"/>
      <c r="D9" s="117"/>
      <c r="E9" s="117"/>
      <c r="F9" s="338"/>
      <c r="G9" s="117"/>
      <c r="H9" s="117"/>
      <c r="I9" s="117"/>
      <c r="J9" s="117"/>
      <c r="K9" s="338"/>
      <c r="L9" s="117"/>
      <c r="M9" s="117"/>
      <c r="N9" s="338"/>
      <c r="O9" s="117"/>
      <c r="P9" s="117"/>
      <c r="Q9" s="117"/>
      <c r="R9" s="117"/>
      <c r="S9" s="117"/>
      <c r="T9" s="117"/>
      <c r="U9" s="118"/>
    </row>
    <row r="10" spans="2:34" s="165" customFormat="1" ht="154" x14ac:dyDescent="0.25">
      <c r="B10" s="569" t="s">
        <v>639</v>
      </c>
      <c r="C10" s="265">
        <v>3.01</v>
      </c>
      <c r="D10" s="267" t="s">
        <v>118</v>
      </c>
      <c r="E10" s="267" t="s">
        <v>1107</v>
      </c>
      <c r="F10" s="390"/>
      <c r="G10" s="264" t="s">
        <v>971</v>
      </c>
      <c r="H10" s="387"/>
      <c r="I10" s="261">
        <f>IF(H10="No",1,IF(H10="Partial",2,IF(H10="Yes",3,0)))</f>
        <v>0</v>
      </c>
      <c r="J10" s="283" t="s">
        <v>972</v>
      </c>
      <c r="K10" s="407"/>
      <c r="L10" s="261">
        <f>IF(K10="L",1,IF(K10="M",2,IF(K10="H",3,0)))</f>
        <v>0</v>
      </c>
      <c r="M10" s="264" t="s">
        <v>973</v>
      </c>
      <c r="N10" s="407"/>
      <c r="O10" s="261">
        <f>IF(N10="L",1,IF(N10="M",2,IF(N10="H",3,0)))</f>
        <v>0</v>
      </c>
      <c r="P10" s="262" t="str">
        <f>IF((L10*O10*I10)=0," ", IF((L10*O10*I10)&lt;=3,"Low",IF((L10*O10*I10)&gt;12,"High","Medium")))</f>
        <v xml:space="preserve"> </v>
      </c>
      <c r="Q10" s="398"/>
      <c r="R10" s="398"/>
      <c r="S10" s="259" t="str">
        <f>IF(H10="Yes",3,IF(H10="No",1, IF(H10="Partial", 2, "")))</f>
        <v/>
      </c>
      <c r="T10" s="259" t="str">
        <f>IF(P10="Low",1,IF(P10="High",3, IF(P10="Medium", 2, "")))</f>
        <v/>
      </c>
      <c r="U10" s="260">
        <f>IF(H10="N/A", 0, IF(H10="",0,1))</f>
        <v>0</v>
      </c>
    </row>
    <row r="11" spans="2:34" s="165" customFormat="1" ht="156.85" x14ac:dyDescent="0.25">
      <c r="B11" s="571"/>
      <c r="C11" s="265">
        <v>3.02</v>
      </c>
      <c r="D11" s="267" t="s">
        <v>130</v>
      </c>
      <c r="E11" s="267" t="s">
        <v>680</v>
      </c>
      <c r="F11" s="390"/>
      <c r="G11" s="264" t="s">
        <v>679</v>
      </c>
      <c r="H11" s="387"/>
      <c r="I11" s="261">
        <f>IF(H11="No",1,IF(H11="Partial",2,IF(H11="Yes",3,0)))</f>
        <v>0</v>
      </c>
      <c r="J11" s="283" t="s">
        <v>681</v>
      </c>
      <c r="K11" s="407"/>
      <c r="L11" s="261">
        <f>IF(K11="L",1,IF(K11="M",2,IF(K11="H",3,0)))</f>
        <v>0</v>
      </c>
      <c r="M11" s="284" t="s">
        <v>682</v>
      </c>
      <c r="N11" s="407"/>
      <c r="O11" s="261">
        <f>IF(N11="L",1,IF(N11="M",2,IF(N11="H",3,0)))</f>
        <v>0</v>
      </c>
      <c r="P11" s="262" t="str">
        <f>IF((L11*O11*I11)=0," ", IF((L11*O11*I11)&lt;=3,"Low",IF((L11*O11*I11)&gt;12,"High","Medium")))</f>
        <v xml:space="preserve"> </v>
      </c>
      <c r="Q11" s="398"/>
      <c r="R11" s="398"/>
      <c r="S11" s="259" t="str">
        <f>IF(H11="Yes",3,IF(H11="No",1, IF(H11="Partial", 2, "")))</f>
        <v/>
      </c>
      <c r="T11" s="259" t="str">
        <f>IF(P11="Low",1,IF(P11="High",3, IF(P11="Medium", 2, "")))</f>
        <v/>
      </c>
      <c r="U11" s="260">
        <f>IF(H11="N/A", 0, IF(H11="",0,1))</f>
        <v>0</v>
      </c>
    </row>
    <row r="12" spans="2:34" ht="15" customHeight="1" x14ac:dyDescent="0.25">
      <c r="B12" s="119" t="s">
        <v>611</v>
      </c>
      <c r="C12" s="117"/>
      <c r="D12" s="117"/>
      <c r="E12" s="117"/>
      <c r="F12" s="393"/>
      <c r="G12" s="117"/>
      <c r="H12" s="391"/>
      <c r="I12" s="117"/>
      <c r="J12" s="117"/>
      <c r="K12" s="391"/>
      <c r="L12" s="117"/>
      <c r="M12" s="117"/>
      <c r="N12" s="391"/>
      <c r="O12" s="117"/>
      <c r="P12" s="117"/>
      <c r="Q12" s="391"/>
      <c r="R12" s="391"/>
      <c r="S12" s="117"/>
      <c r="T12" s="117"/>
      <c r="U12" s="118"/>
    </row>
    <row r="13" spans="2:34" ht="179.65" x14ac:dyDescent="0.25">
      <c r="B13" s="309" t="s">
        <v>639</v>
      </c>
      <c r="C13" s="265">
        <v>3.03</v>
      </c>
      <c r="D13" s="267" t="s">
        <v>131</v>
      </c>
      <c r="E13" s="267" t="s">
        <v>974</v>
      </c>
      <c r="F13" s="390"/>
      <c r="G13" s="264" t="s">
        <v>925</v>
      </c>
      <c r="H13" s="387"/>
      <c r="I13" s="261">
        <f>IF(H13="No",1,IF(H13="Partial",2,IF(H13="Yes",3,0)))</f>
        <v>0</v>
      </c>
      <c r="J13" s="283" t="s">
        <v>683</v>
      </c>
      <c r="K13" s="407"/>
      <c r="L13" s="261">
        <f>IF(K13="L",1,IF(K13="M",2,IF(K13="H",3,0)))</f>
        <v>0</v>
      </c>
      <c r="M13" s="284" t="s">
        <v>700</v>
      </c>
      <c r="N13" s="407"/>
      <c r="O13" s="261">
        <f>IF(N13="L",1,IF(N13="M",2,IF(N13="H",3,0)))</f>
        <v>0</v>
      </c>
      <c r="P13" s="262" t="str">
        <f>IF((L13*O13*I13)=0," ", IF((L13*O13*I13)&lt;=3,"Low",IF((L13*O13*I13)&gt;12,"High","Medium")))</f>
        <v xml:space="preserve"> </v>
      </c>
      <c r="Q13" s="398"/>
      <c r="R13" s="398"/>
      <c r="S13" s="259" t="str">
        <f>IF(H13="Yes",3,IF(H13="No",1, IF(H13="Partial", 2, "")))</f>
        <v/>
      </c>
      <c r="T13" s="259" t="str">
        <f>IF(P13="Low",1,IF(P13="High",3, IF(P13="Medium", 2, "")))</f>
        <v/>
      </c>
      <c r="U13" s="260">
        <f>IF(H13="N/A", 0, IF(H13="",0,1))</f>
        <v>0</v>
      </c>
    </row>
    <row r="14" spans="2:34" ht="15" customHeight="1" thickBot="1" x14ac:dyDescent="0.3">
      <c r="S14" s="30">
        <f>SUM(S10:S13)</f>
        <v>0</v>
      </c>
      <c r="T14" s="30">
        <f>SUM(T10:T13)</f>
        <v>0</v>
      </c>
    </row>
    <row r="15" spans="2:34" ht="15" hidden="1" customHeight="1" thickBot="1" x14ac:dyDescent="0.3">
      <c r="P15" s="39" t="s">
        <v>15</v>
      </c>
      <c r="Q15" s="39" t="s">
        <v>17</v>
      </c>
      <c r="R15" s="39" t="s">
        <v>3</v>
      </c>
    </row>
    <row r="16" spans="2:34" ht="15" hidden="1" customHeight="1" thickBot="1" x14ac:dyDescent="0.3">
      <c r="P16" s="41">
        <f>SUM(U10:U13)</f>
        <v>0</v>
      </c>
      <c r="Q16" s="42" t="e">
        <f>IF(S14/P16&lt;1.5, "Low",IF(S14/P16&gt;2.41, "High", "Medium"))</f>
        <v>#DIV/0!</v>
      </c>
      <c r="R16" s="43" t="e">
        <f>IF(T14/P16&lt;1.5, "Low",IF(T14/P16&gt;2.41, "High", "Moderate"))</f>
        <v>#DIV/0!</v>
      </c>
    </row>
    <row r="17" spans="2:27" ht="15" hidden="1" customHeight="1" x14ac:dyDescent="0.25">
      <c r="G17" s="245"/>
    </row>
    <row r="18" spans="2:27" ht="15" hidden="1" customHeight="1" x14ac:dyDescent="0.25"/>
    <row r="19" spans="2:27" ht="15" hidden="1" customHeight="1" x14ac:dyDescent="0.25">
      <c r="P19" s="45" t="s">
        <v>19</v>
      </c>
      <c r="Q19" s="54">
        <f>COUNTIF(H9:H13, "No")</f>
        <v>0</v>
      </c>
      <c r="R19" s="54">
        <f>COUNTIF(P8:P13, "Low")</f>
        <v>0</v>
      </c>
    </row>
    <row r="20" spans="2:27" ht="15" hidden="1" customHeight="1" x14ac:dyDescent="0.25">
      <c r="P20" s="45" t="s">
        <v>20</v>
      </c>
      <c r="Q20" s="54">
        <f>COUNTIF(H9:H13, "Partial")</f>
        <v>0</v>
      </c>
      <c r="R20" s="54">
        <f>COUNTIF(P8:P13, "Moderate")</f>
        <v>0</v>
      </c>
    </row>
    <row r="21" spans="2:27" ht="15" hidden="1" customHeight="1" x14ac:dyDescent="0.25">
      <c r="P21" s="45" t="s">
        <v>18</v>
      </c>
      <c r="Q21" s="54">
        <f>COUNTIF(H9:H13, "Yes")</f>
        <v>0</v>
      </c>
      <c r="R21" s="54">
        <f>COUNTIF(P8:P13, "High")</f>
        <v>0</v>
      </c>
    </row>
    <row r="22" spans="2:27" ht="15" customHeight="1" x14ac:dyDescent="0.25">
      <c r="B22" s="411" t="s">
        <v>959</v>
      </c>
      <c r="C22" s="412"/>
      <c r="D22" s="412"/>
      <c r="E22" s="412"/>
      <c r="F22" s="413"/>
    </row>
    <row r="23" spans="2:27" ht="15" thickBot="1" x14ac:dyDescent="0.3">
      <c r="B23" s="414"/>
      <c r="C23" s="415"/>
      <c r="D23" s="415"/>
      <c r="E23" s="415"/>
      <c r="F23" s="416"/>
      <c r="G23" s="49"/>
    </row>
    <row r="24" spans="2:27" x14ac:dyDescent="0.25">
      <c r="B24" s="49"/>
      <c r="G24" s="49"/>
    </row>
    <row r="25" spans="2:27" ht="37.450000000000003" customHeight="1" x14ac:dyDescent="0.25">
      <c r="B25" s="49"/>
      <c r="G25" s="49"/>
      <c r="Z25" s="82"/>
      <c r="AA25" s="82"/>
    </row>
    <row r="26" spans="2:27" x14ac:dyDescent="0.25">
      <c r="B26" s="49"/>
      <c r="G26" s="49"/>
      <c r="Z26" s="80"/>
      <c r="AA26" s="80"/>
    </row>
    <row r="27" spans="2:27" x14ac:dyDescent="0.25">
      <c r="B27" s="49"/>
      <c r="G27" s="49"/>
    </row>
    <row r="28" spans="2:27" x14ac:dyDescent="0.25">
      <c r="B28" s="49"/>
      <c r="E28" s="563"/>
      <c r="G28" s="565"/>
      <c r="P28" s="563"/>
      <c r="Q28" s="563"/>
      <c r="Z28" s="54"/>
      <c r="AA28" s="54"/>
    </row>
    <row r="29" spans="2:27" x14ac:dyDescent="0.25">
      <c r="B29" s="49"/>
      <c r="E29" s="563"/>
      <c r="G29" s="565"/>
      <c r="P29" s="563"/>
      <c r="Q29" s="563"/>
      <c r="Z29" s="54"/>
      <c r="AA29" s="54"/>
    </row>
    <row r="30" spans="2:27" x14ac:dyDescent="0.25">
      <c r="B30" s="49"/>
      <c r="G30" s="49"/>
      <c r="Z30" s="54"/>
      <c r="AA30" s="54"/>
    </row>
    <row r="31" spans="2:27" x14ac:dyDescent="0.25">
      <c r="B31" s="49"/>
      <c r="G31" s="49"/>
    </row>
    <row r="32" spans="2:27" x14ac:dyDescent="0.25">
      <c r="B32" s="49"/>
      <c r="G32" s="49"/>
    </row>
    <row r="33" spans="2:17" x14ac:dyDescent="0.25">
      <c r="B33" s="49"/>
      <c r="G33" s="49"/>
    </row>
    <row r="34" spans="2:17" x14ac:dyDescent="0.25">
      <c r="B34" s="49"/>
      <c r="G34" s="49"/>
    </row>
    <row r="35" spans="2:17" x14ac:dyDescent="0.25">
      <c r="B35" s="49"/>
      <c r="E35" s="563"/>
      <c r="G35" s="565"/>
      <c r="P35" s="563"/>
      <c r="Q35" s="563"/>
    </row>
    <row r="36" spans="2:17" x14ac:dyDescent="0.25">
      <c r="B36" s="49"/>
      <c r="E36" s="563"/>
      <c r="G36" s="565"/>
      <c r="P36" s="563"/>
      <c r="Q36" s="563"/>
    </row>
    <row r="37" spans="2:17" x14ac:dyDescent="0.25">
      <c r="B37" s="49"/>
      <c r="G37" s="49"/>
    </row>
    <row r="38" spans="2:17" x14ac:dyDescent="0.25">
      <c r="B38" s="49"/>
      <c r="E38" s="563"/>
      <c r="G38" s="565"/>
      <c r="P38" s="563"/>
      <c r="Q38" s="563"/>
    </row>
    <row r="39" spans="2:17" x14ac:dyDescent="0.25">
      <c r="B39" s="49"/>
      <c r="E39" s="563"/>
      <c r="G39" s="565"/>
      <c r="P39" s="563"/>
      <c r="Q39" s="563"/>
    </row>
    <row r="40" spans="2:17" x14ac:dyDescent="0.25">
      <c r="B40" s="49"/>
      <c r="E40" s="563"/>
      <c r="G40" s="563"/>
      <c r="P40" s="563"/>
      <c r="Q40" s="563"/>
    </row>
    <row r="41" spans="2:17" x14ac:dyDescent="0.25">
      <c r="B41" s="49"/>
      <c r="E41" s="563"/>
      <c r="G41" s="563"/>
      <c r="P41" s="563"/>
      <c r="Q41" s="563"/>
    </row>
    <row r="42" spans="2:17" x14ac:dyDescent="0.25">
      <c r="B42" s="49"/>
      <c r="E42" s="563"/>
      <c r="G42" s="563"/>
      <c r="P42" s="563"/>
      <c r="Q42" s="563"/>
    </row>
    <row r="43" spans="2:17" x14ac:dyDescent="0.25">
      <c r="B43" s="49"/>
    </row>
    <row r="44" spans="2:17" x14ac:dyDescent="0.25">
      <c r="B44" s="49"/>
    </row>
    <row r="45" spans="2:17" x14ac:dyDescent="0.25">
      <c r="B45" s="49"/>
    </row>
    <row r="46" spans="2:17" x14ac:dyDescent="0.25">
      <c r="B46" s="49"/>
    </row>
    <row r="47" spans="2:17" x14ac:dyDescent="0.25">
      <c r="B47" s="49"/>
    </row>
    <row r="48" spans="2:17" x14ac:dyDescent="0.25">
      <c r="B48" s="49"/>
    </row>
    <row r="49" spans="5:17" x14ac:dyDescent="0.25">
      <c r="E49" s="563"/>
      <c r="G49" s="563"/>
      <c r="P49" s="563"/>
      <c r="Q49" s="563"/>
    </row>
    <row r="50" spans="5:17" x14ac:dyDescent="0.25">
      <c r="E50" s="563"/>
      <c r="G50" s="563"/>
      <c r="P50" s="563"/>
      <c r="Q50" s="563"/>
    </row>
    <row r="51" spans="5:17" x14ac:dyDescent="0.25">
      <c r="E51" s="563"/>
      <c r="G51" s="563"/>
      <c r="P51" s="563"/>
      <c r="Q51" s="563"/>
    </row>
    <row r="52" spans="5:17" x14ac:dyDescent="0.25">
      <c r="E52" s="563"/>
      <c r="G52" s="563"/>
      <c r="P52" s="563"/>
      <c r="Q52" s="563"/>
    </row>
    <row r="56" spans="5:17" x14ac:dyDescent="0.25">
      <c r="E56" s="563"/>
      <c r="G56" s="563"/>
      <c r="P56" s="563"/>
      <c r="Q56" s="563"/>
    </row>
    <row r="57" spans="5:17" x14ac:dyDescent="0.25">
      <c r="E57" s="563"/>
      <c r="G57" s="563"/>
      <c r="P57" s="563"/>
      <c r="Q57" s="563"/>
    </row>
    <row r="62" spans="5:17" x14ac:dyDescent="0.25">
      <c r="E62" s="563"/>
      <c r="G62" s="563"/>
      <c r="P62" s="563"/>
      <c r="Q62" s="563"/>
    </row>
    <row r="63" spans="5:17" x14ac:dyDescent="0.25">
      <c r="E63" s="563"/>
      <c r="G63" s="563"/>
      <c r="P63" s="563"/>
      <c r="Q63" s="563"/>
    </row>
    <row r="73" spans="5:17" x14ac:dyDescent="0.25">
      <c r="E73" s="563"/>
      <c r="G73" s="563"/>
      <c r="P73" s="563"/>
      <c r="Q73" s="563"/>
    </row>
    <row r="74" spans="5:17" x14ac:dyDescent="0.25">
      <c r="E74" s="563"/>
      <c r="G74" s="563"/>
      <c r="P74" s="563"/>
      <c r="Q74" s="563"/>
    </row>
    <row r="75" spans="5:17" x14ac:dyDescent="0.25">
      <c r="E75" s="563"/>
      <c r="G75" s="563"/>
      <c r="P75" s="563"/>
      <c r="Q75" s="563"/>
    </row>
    <row r="76" spans="5:17" x14ac:dyDescent="0.25">
      <c r="E76" s="563"/>
      <c r="G76" s="563"/>
      <c r="P76" s="563"/>
      <c r="Q76" s="563"/>
    </row>
    <row r="79" spans="5:17" x14ac:dyDescent="0.25">
      <c r="E79" s="563"/>
      <c r="G79" s="563"/>
      <c r="P79" s="563"/>
      <c r="Q79" s="563"/>
    </row>
    <row r="80" spans="5:17" x14ac:dyDescent="0.25">
      <c r="E80" s="563"/>
      <c r="G80" s="563"/>
      <c r="P80" s="563"/>
      <c r="Q80" s="563"/>
    </row>
    <row r="86" spans="5:17" x14ac:dyDescent="0.25">
      <c r="E86" s="563"/>
      <c r="G86" s="563"/>
      <c r="P86" s="563"/>
      <c r="Q86" s="563"/>
    </row>
    <row r="87" spans="5:17" x14ac:dyDescent="0.25">
      <c r="E87" s="563"/>
      <c r="G87" s="563"/>
      <c r="P87" s="563"/>
      <c r="Q87" s="563"/>
    </row>
    <row r="91" spans="5:17" x14ac:dyDescent="0.25">
      <c r="E91" s="563"/>
      <c r="G91" s="563"/>
      <c r="P91" s="563"/>
      <c r="Q91" s="563"/>
    </row>
    <row r="92" spans="5:17" x14ac:dyDescent="0.25">
      <c r="E92" s="563"/>
      <c r="G92" s="563"/>
      <c r="P92" s="563"/>
      <c r="Q92" s="563"/>
    </row>
    <row r="98" spans="5:17" x14ac:dyDescent="0.25">
      <c r="E98" s="563"/>
      <c r="G98" s="563"/>
      <c r="P98" s="563"/>
      <c r="Q98" s="563"/>
    </row>
    <row r="99" spans="5:17" x14ac:dyDescent="0.25">
      <c r="E99" s="563"/>
      <c r="G99" s="563"/>
      <c r="P99" s="563"/>
      <c r="Q99" s="563"/>
    </row>
    <row r="102" spans="5:17" x14ac:dyDescent="0.25">
      <c r="E102" s="563"/>
      <c r="G102" s="563"/>
      <c r="P102" s="563"/>
      <c r="Q102" s="563"/>
    </row>
    <row r="103" spans="5:17" x14ac:dyDescent="0.25">
      <c r="E103" s="563"/>
      <c r="G103" s="563"/>
      <c r="P103" s="563"/>
      <c r="Q103" s="563"/>
    </row>
    <row r="121" spans="5:17" x14ac:dyDescent="0.25">
      <c r="E121" s="563"/>
      <c r="G121" s="563"/>
      <c r="P121" s="563"/>
      <c r="Q121" s="563"/>
    </row>
    <row r="122" spans="5:17" x14ac:dyDescent="0.25">
      <c r="E122" s="563"/>
      <c r="G122" s="563"/>
      <c r="P122" s="563"/>
      <c r="Q122" s="563"/>
    </row>
    <row r="125" spans="5:17" x14ac:dyDescent="0.25">
      <c r="E125" s="563"/>
      <c r="G125" s="563"/>
      <c r="P125" s="563"/>
      <c r="Q125" s="563"/>
    </row>
    <row r="126" spans="5:17" x14ac:dyDescent="0.25">
      <c r="E126" s="563"/>
      <c r="G126" s="563"/>
      <c r="P126" s="563"/>
      <c r="Q126" s="563"/>
    </row>
    <row r="130" spans="5:17" x14ac:dyDescent="0.25">
      <c r="E130" s="563"/>
      <c r="G130" s="563"/>
      <c r="P130" s="563"/>
      <c r="Q130" s="563"/>
    </row>
    <row r="131" spans="5:17" x14ac:dyDescent="0.25">
      <c r="E131" s="563"/>
      <c r="G131" s="563"/>
      <c r="P131" s="563"/>
      <c r="Q131" s="563"/>
    </row>
    <row r="132" spans="5:17" x14ac:dyDescent="0.25">
      <c r="E132" s="563"/>
      <c r="G132" s="563"/>
      <c r="P132" s="563"/>
      <c r="Q132" s="563"/>
    </row>
    <row r="133" spans="5:17" x14ac:dyDescent="0.25">
      <c r="E133" s="563"/>
      <c r="G133" s="563"/>
      <c r="P133" s="563"/>
      <c r="Q133" s="563"/>
    </row>
    <row r="135" spans="5:17" x14ac:dyDescent="0.25">
      <c r="E135" s="563"/>
      <c r="G135" s="563"/>
      <c r="P135" s="563"/>
      <c r="Q135" s="563"/>
    </row>
    <row r="136" spans="5:17" x14ac:dyDescent="0.25">
      <c r="E136" s="563"/>
      <c r="G136" s="563"/>
      <c r="P136" s="563"/>
      <c r="Q136" s="563"/>
    </row>
    <row r="137" spans="5:17" x14ac:dyDescent="0.25">
      <c r="E137" s="563"/>
      <c r="G137" s="563"/>
      <c r="P137" s="563"/>
      <c r="Q137" s="563"/>
    </row>
    <row r="138" spans="5:17" x14ac:dyDescent="0.25">
      <c r="E138" s="563"/>
      <c r="G138" s="563"/>
      <c r="P138" s="563"/>
      <c r="Q138" s="563"/>
    </row>
    <row r="141" spans="5:17" x14ac:dyDescent="0.25">
      <c r="E141" s="563"/>
      <c r="G141" s="563"/>
      <c r="P141" s="563"/>
      <c r="Q141" s="563"/>
    </row>
    <row r="142" spans="5:17" x14ac:dyDescent="0.25">
      <c r="E142" s="563"/>
      <c r="G142" s="563"/>
      <c r="P142" s="563"/>
      <c r="Q142" s="563"/>
    </row>
    <row r="143" spans="5:17" x14ac:dyDescent="0.25">
      <c r="E143" s="563"/>
      <c r="G143" s="563"/>
      <c r="P143" s="563"/>
      <c r="Q143" s="563"/>
    </row>
    <row r="146" spans="5:17" x14ac:dyDescent="0.25">
      <c r="E146" s="563"/>
      <c r="G146" s="563"/>
      <c r="P146" s="563"/>
      <c r="Q146" s="563"/>
    </row>
    <row r="147" spans="5:17" x14ac:dyDescent="0.25">
      <c r="E147" s="563"/>
      <c r="G147" s="563"/>
      <c r="P147" s="563"/>
      <c r="Q147" s="563"/>
    </row>
    <row r="148" spans="5:17" x14ac:dyDescent="0.25">
      <c r="E148" s="563"/>
      <c r="G148" s="563"/>
      <c r="P148" s="563"/>
      <c r="Q148" s="563"/>
    </row>
    <row r="149" spans="5:17" x14ac:dyDescent="0.25">
      <c r="E149" s="563"/>
      <c r="G149" s="563"/>
      <c r="P149" s="563"/>
      <c r="Q149" s="563"/>
    </row>
    <row r="150" spans="5:17" x14ac:dyDescent="0.25">
      <c r="E150" s="563"/>
      <c r="G150" s="563"/>
      <c r="P150" s="563"/>
      <c r="Q150" s="563"/>
    </row>
    <row r="151" spans="5:17" x14ac:dyDescent="0.25">
      <c r="E151" s="563"/>
      <c r="G151" s="563"/>
      <c r="P151" s="563"/>
      <c r="Q151" s="563"/>
    </row>
    <row r="152" spans="5:17" x14ac:dyDescent="0.25">
      <c r="E152" s="563"/>
      <c r="G152" s="563"/>
      <c r="P152" s="563"/>
      <c r="Q152" s="563"/>
    </row>
    <row r="155" spans="5:17" x14ac:dyDescent="0.25">
      <c r="E155" s="563"/>
      <c r="G155" s="563"/>
      <c r="P155" s="563"/>
      <c r="Q155" s="563"/>
    </row>
    <row r="156" spans="5:17" x14ac:dyDescent="0.25">
      <c r="E156" s="563"/>
      <c r="G156" s="563"/>
      <c r="P156" s="563"/>
      <c r="Q156" s="563"/>
    </row>
    <row r="157" spans="5:17" x14ac:dyDescent="0.25">
      <c r="E157" s="563"/>
      <c r="G157" s="563"/>
      <c r="P157" s="563"/>
      <c r="Q157" s="563"/>
    </row>
    <row r="158" spans="5:17" x14ac:dyDescent="0.25">
      <c r="E158" s="563"/>
      <c r="G158" s="563"/>
      <c r="P158" s="563"/>
      <c r="Q158" s="563"/>
    </row>
    <row r="159" spans="5:17" x14ac:dyDescent="0.25">
      <c r="E159" s="563"/>
      <c r="G159" s="563"/>
      <c r="P159" s="563"/>
      <c r="Q159" s="563"/>
    </row>
    <row r="160" spans="5:17" x14ac:dyDescent="0.25">
      <c r="E160" s="563"/>
      <c r="G160" s="563"/>
      <c r="P160" s="563"/>
      <c r="Q160" s="563"/>
    </row>
    <row r="164" spans="5:17" x14ac:dyDescent="0.25">
      <c r="E164" s="563"/>
      <c r="G164" s="563"/>
      <c r="P164" s="563"/>
      <c r="Q164" s="563"/>
    </row>
    <row r="165" spans="5:17" x14ac:dyDescent="0.25">
      <c r="E165" s="563"/>
      <c r="G165" s="563"/>
      <c r="P165" s="563"/>
      <c r="Q165" s="563"/>
    </row>
    <row r="167" spans="5:17" x14ac:dyDescent="0.25">
      <c r="E167" s="563"/>
      <c r="G167" s="563"/>
      <c r="P167" s="563"/>
      <c r="Q167" s="563"/>
    </row>
    <row r="168" spans="5:17" x14ac:dyDescent="0.25">
      <c r="E168" s="563"/>
      <c r="G168" s="563"/>
      <c r="P168" s="563"/>
      <c r="Q168" s="563"/>
    </row>
  </sheetData>
  <sheetProtection password="A41C" sheet="1" objects="1" scenarios="1"/>
  <customSheetViews>
    <customSheetView guid="{4D29B127-89DB-4203-8E0C-63913F980539}" scale="75" showPageBreaks="1" showGridLines="0" printArea="1" hiddenRows="1" hiddenColumns="1" topLeftCell="I5">
      <selection activeCell="M5" sqref="M5"/>
      <colBreaks count="1" manualBreakCount="1">
        <brk id="12" max="8" man="1"/>
      </colBreaks>
      <pageMargins left="0.75" right="0.75" top="1" bottom="1" header="0.5" footer="0.5"/>
      <pageSetup paperSize="5" scale="35" pageOrder="overThenDown" orientation="landscape" r:id="rId1"/>
      <headerFooter scaleWithDoc="0" alignWithMargins="0">
        <oddHeader>&amp;CTO1-D035_Risk Assessment Framework</oddHeader>
        <oddFooter>&amp;L&amp;A
05/24/2011&amp;C&amp;P of &amp;N&amp;R&amp;G</oddFooter>
      </headerFooter>
    </customSheetView>
  </customSheetViews>
  <mergeCells count="109">
    <mergeCell ref="Q73:Q74"/>
    <mergeCell ref="P79:P80"/>
    <mergeCell ref="P75:P76"/>
    <mergeCell ref="Q56:Q57"/>
    <mergeCell ref="Q38:Q39"/>
    <mergeCell ref="Q35:Q36"/>
    <mergeCell ref="E167:E168"/>
    <mergeCell ref="G167:G168"/>
    <mergeCell ref="G158:G160"/>
    <mergeCell ref="E158:E160"/>
    <mergeCell ref="G164:G165"/>
    <mergeCell ref="E164:E165"/>
    <mergeCell ref="E150:E152"/>
    <mergeCell ref="E155:E157"/>
    <mergeCell ref="G155:G157"/>
    <mergeCell ref="G150:G152"/>
    <mergeCell ref="E141:E143"/>
    <mergeCell ref="G146:G149"/>
    <mergeCell ref="E146:E149"/>
    <mergeCell ref="G141:G143"/>
    <mergeCell ref="G135:G138"/>
    <mergeCell ref="E135:E138"/>
    <mergeCell ref="G125:G126"/>
    <mergeCell ref="E86:E87"/>
    <mergeCell ref="B4:U4"/>
    <mergeCell ref="B6:U6"/>
    <mergeCell ref="G35:G36"/>
    <mergeCell ref="E35:E36"/>
    <mergeCell ref="Q28:Q29"/>
    <mergeCell ref="G130:G133"/>
    <mergeCell ref="E130:E133"/>
    <mergeCell ref="E28:E29"/>
    <mergeCell ref="G28:G29"/>
    <mergeCell ref="E49:E50"/>
    <mergeCell ref="G62:G63"/>
    <mergeCell ref="E51:E52"/>
    <mergeCell ref="E56:E57"/>
    <mergeCell ref="G56:G57"/>
    <mergeCell ref="G51:G52"/>
    <mergeCell ref="G49:G50"/>
    <mergeCell ref="E40:E42"/>
    <mergeCell ref="Q79:Q80"/>
    <mergeCell ref="G75:G76"/>
    <mergeCell ref="Q102:Q103"/>
    <mergeCell ref="Q98:Q99"/>
    <mergeCell ref="Q91:Q92"/>
    <mergeCell ref="Q86:Q87"/>
    <mergeCell ref="E125:E126"/>
    <mergeCell ref="Q125:Q126"/>
    <mergeCell ref="Q121:Q122"/>
    <mergeCell ref="G79:G80"/>
    <mergeCell ref="E121:E122"/>
    <mergeCell ref="G121:G122"/>
    <mergeCell ref="G98:G99"/>
    <mergeCell ref="E98:E99"/>
    <mergeCell ref="E102:E103"/>
    <mergeCell ref="G102:G103"/>
    <mergeCell ref="E91:E92"/>
    <mergeCell ref="G91:G92"/>
    <mergeCell ref="E79:E80"/>
    <mergeCell ref="G86:G87"/>
    <mergeCell ref="Q40:Q42"/>
    <mergeCell ref="E75:E76"/>
    <mergeCell ref="Q167:Q168"/>
    <mergeCell ref="Q164:Q165"/>
    <mergeCell ref="Q155:Q157"/>
    <mergeCell ref="P167:P168"/>
    <mergeCell ref="P164:P165"/>
    <mergeCell ref="P155:P157"/>
    <mergeCell ref="P158:P160"/>
    <mergeCell ref="Q62:Q63"/>
    <mergeCell ref="P73:P74"/>
    <mergeCell ref="Q75:Q76"/>
    <mergeCell ref="P135:P138"/>
    <mergeCell ref="P130:P133"/>
    <mergeCell ref="P125:P126"/>
    <mergeCell ref="P150:P152"/>
    <mergeCell ref="P146:P149"/>
    <mergeCell ref="P141:P143"/>
    <mergeCell ref="Q158:Q160"/>
    <mergeCell ref="Q150:Q152"/>
    <mergeCell ref="Q146:Q149"/>
    <mergeCell ref="Q141:Q143"/>
    <mergeCell ref="Q135:Q138"/>
    <mergeCell ref="Q130:Q133"/>
    <mergeCell ref="B2:G2"/>
    <mergeCell ref="B22:F23"/>
    <mergeCell ref="Q51:Q52"/>
    <mergeCell ref="B10:B11"/>
    <mergeCell ref="P86:P87"/>
    <mergeCell ref="P102:P103"/>
    <mergeCell ref="P121:P122"/>
    <mergeCell ref="P98:P99"/>
    <mergeCell ref="P91:P92"/>
    <mergeCell ref="G40:G42"/>
    <mergeCell ref="E73:E74"/>
    <mergeCell ref="G73:G74"/>
    <mergeCell ref="E62:E63"/>
    <mergeCell ref="P51:P52"/>
    <mergeCell ref="G38:G39"/>
    <mergeCell ref="E38:E39"/>
    <mergeCell ref="P56:P57"/>
    <mergeCell ref="P62:P63"/>
    <mergeCell ref="P28:P29"/>
    <mergeCell ref="P35:P36"/>
    <mergeCell ref="P49:P50"/>
    <mergeCell ref="P40:P42"/>
    <mergeCell ref="P38:P39"/>
    <mergeCell ref="Q49:Q50"/>
  </mergeCells>
  <conditionalFormatting sqref="Z26:AA26">
    <cfRule type="containsText" dxfId="1167" priority="219" stopIfTrue="1" operator="containsText" text="Moderate">
      <formula>NOT(ISERROR(SEARCH("Moderate",Z26)))</formula>
    </cfRule>
    <cfRule type="containsErrors" dxfId="1166" priority="226">
      <formula>ISERROR(Z26)</formula>
    </cfRule>
    <cfRule type="containsText" dxfId="1165" priority="227" operator="containsText" text="Low">
      <formula>NOT(ISERROR(SEARCH("Low",Z26)))</formula>
    </cfRule>
    <cfRule type="containsText" dxfId="1164" priority="228" operator="containsText" text="Medium">
      <formula>NOT(ISERROR(SEARCH("Medium",Z26)))</formula>
    </cfRule>
    <cfRule type="containsText" dxfId="1163" priority="229" operator="containsText" text="High">
      <formula>NOT(ISERROR(SEARCH("High",Z26)))</formula>
    </cfRule>
  </conditionalFormatting>
  <conditionalFormatting sqref="Z26:AA26">
    <cfRule type="colorScale" priority="225">
      <colorScale>
        <cfvo type="num" val="1"/>
        <cfvo type="percent" val="50"/>
        <cfvo type="num" val="3"/>
        <color rgb="FF00B050"/>
        <color rgb="FFFFFF00"/>
        <color rgb="FFFF0000"/>
      </colorScale>
    </cfRule>
  </conditionalFormatting>
  <conditionalFormatting sqref="Z26:AA26">
    <cfRule type="colorScale" priority="224">
      <colorScale>
        <cfvo type="num" val="1"/>
        <cfvo type="percent" val="50"/>
        <cfvo type="num" val="3"/>
        <color rgb="FF00B050"/>
        <color rgb="FFFFFF00"/>
        <color rgb="FFFF0000"/>
      </colorScale>
    </cfRule>
  </conditionalFormatting>
  <conditionalFormatting sqref="Z26:AA26">
    <cfRule type="colorScale" priority="223">
      <colorScale>
        <cfvo type="num" val="1"/>
        <cfvo type="percent" val="50"/>
        <cfvo type="num" val="3"/>
        <color rgb="FF00B050"/>
        <color rgb="FFFFFF00"/>
        <color rgb="FFFF0000"/>
      </colorScale>
    </cfRule>
  </conditionalFormatting>
  <conditionalFormatting sqref="Z26:AA26">
    <cfRule type="colorScale" priority="222">
      <colorScale>
        <cfvo type="num" val="0"/>
        <cfvo type="percent" val="50"/>
        <cfvo type="num" val="3"/>
        <color rgb="FF00B050"/>
        <color rgb="FFFFFF00"/>
        <color rgb="FFFF0000"/>
      </colorScale>
    </cfRule>
  </conditionalFormatting>
  <conditionalFormatting sqref="Z26:AA26">
    <cfRule type="colorScale" priority="221">
      <colorScale>
        <cfvo type="num" val="1"/>
        <cfvo type="percent" val="50"/>
        <cfvo type="num" val="3"/>
        <color rgb="FF00B050"/>
        <color rgb="FFFFFF00"/>
        <color rgb="FFFF0000"/>
      </colorScale>
    </cfRule>
  </conditionalFormatting>
  <conditionalFormatting sqref="Z26:AA26">
    <cfRule type="colorScale" priority="220">
      <colorScale>
        <cfvo type="num" val="0"/>
        <cfvo type="percent" val="50"/>
        <cfvo type="num" val="3"/>
        <color rgb="FF00B050"/>
        <color rgb="FFFFFF00"/>
        <color rgb="FFFF0000"/>
      </colorScale>
    </cfRule>
  </conditionalFormatting>
  <conditionalFormatting sqref="Q16">
    <cfRule type="containsErrors" dxfId="1162" priority="182">
      <formula>ISERROR(Q16)</formula>
    </cfRule>
    <cfRule type="containsText" dxfId="1161" priority="183" operator="containsText" text="Low">
      <formula>NOT(ISERROR(SEARCH("Low",Q16)))</formula>
    </cfRule>
    <cfRule type="containsText" dxfId="1160" priority="184" operator="containsText" text="Medium">
      <formula>NOT(ISERROR(SEARCH("Medium",Q16)))</formula>
    </cfRule>
    <cfRule type="containsText" dxfId="1159" priority="185" operator="containsText" text="High">
      <formula>NOT(ISERROR(SEARCH("High",Q16)))</formula>
    </cfRule>
  </conditionalFormatting>
  <conditionalFormatting sqref="Q16">
    <cfRule type="colorScale" priority="181">
      <colorScale>
        <cfvo type="num" val="1"/>
        <cfvo type="percent" val="50"/>
        <cfvo type="num" val="3"/>
        <color rgb="FF00B050"/>
        <color rgb="FFFFFF00"/>
        <color rgb="FFFF0000"/>
      </colorScale>
    </cfRule>
  </conditionalFormatting>
  <conditionalFormatting sqref="Q16">
    <cfRule type="colorScale" priority="180">
      <colorScale>
        <cfvo type="num" val="1"/>
        <cfvo type="percent" val="50"/>
        <cfvo type="num" val="3"/>
        <color rgb="FF00B050"/>
        <color rgb="FFFFFF00"/>
        <color rgb="FFFF0000"/>
      </colorScale>
    </cfRule>
  </conditionalFormatting>
  <conditionalFormatting sqref="Q16">
    <cfRule type="colorScale" priority="179">
      <colorScale>
        <cfvo type="num" val="1"/>
        <cfvo type="percent" val="50"/>
        <cfvo type="num" val="3"/>
        <color rgb="FF00B050"/>
        <color rgb="FFFFFF00"/>
        <color rgb="FFFF0000"/>
      </colorScale>
    </cfRule>
  </conditionalFormatting>
  <conditionalFormatting sqref="Q16">
    <cfRule type="colorScale" priority="178">
      <colorScale>
        <cfvo type="num" val="1"/>
        <cfvo type="percent" val="50"/>
        <cfvo type="num" val="3"/>
        <color rgb="FF00B050"/>
        <color rgb="FFFFFF00"/>
        <color rgb="FFFF0000"/>
      </colorScale>
    </cfRule>
  </conditionalFormatting>
  <conditionalFormatting sqref="R16">
    <cfRule type="containsText" dxfId="1158" priority="167" stopIfTrue="1" operator="containsText" text="Moderate">
      <formula>NOT(ISERROR(SEARCH("Moderate",R16)))</formula>
    </cfRule>
    <cfRule type="containsErrors" dxfId="1157" priority="174">
      <formula>ISERROR(R16)</formula>
    </cfRule>
    <cfRule type="containsText" dxfId="1156" priority="175" operator="containsText" text="Low">
      <formula>NOT(ISERROR(SEARCH("Low",R16)))</formula>
    </cfRule>
    <cfRule type="containsText" dxfId="1155" priority="176" operator="containsText" text="Medium">
      <formula>NOT(ISERROR(SEARCH("Medium",R16)))</formula>
    </cfRule>
    <cfRule type="containsText" dxfId="1154" priority="177" operator="containsText" text="High">
      <formula>NOT(ISERROR(SEARCH("High",R16)))</formula>
    </cfRule>
  </conditionalFormatting>
  <conditionalFormatting sqref="R16">
    <cfRule type="colorScale" priority="173">
      <colorScale>
        <cfvo type="num" val="1"/>
        <cfvo type="percent" val="50"/>
        <cfvo type="num" val="3"/>
        <color rgb="FF00B050"/>
        <color rgb="FFFFFF00"/>
        <color rgb="FFFF0000"/>
      </colorScale>
    </cfRule>
  </conditionalFormatting>
  <conditionalFormatting sqref="R16">
    <cfRule type="colorScale" priority="172">
      <colorScale>
        <cfvo type="num" val="1"/>
        <cfvo type="percent" val="50"/>
        <cfvo type="num" val="3"/>
        <color rgb="FF00B050"/>
        <color rgb="FFFFFF00"/>
        <color rgb="FFFF0000"/>
      </colorScale>
    </cfRule>
  </conditionalFormatting>
  <conditionalFormatting sqref="R16">
    <cfRule type="colorScale" priority="171">
      <colorScale>
        <cfvo type="num" val="1"/>
        <cfvo type="percent" val="50"/>
        <cfvo type="num" val="3"/>
        <color rgb="FF00B050"/>
        <color rgb="FFFFFF00"/>
        <color rgb="FFFF0000"/>
      </colorScale>
    </cfRule>
  </conditionalFormatting>
  <conditionalFormatting sqref="R16">
    <cfRule type="colorScale" priority="170">
      <colorScale>
        <cfvo type="num" val="0"/>
        <cfvo type="percent" val="50"/>
        <cfvo type="num" val="3"/>
        <color rgb="FF00B050"/>
        <color rgb="FFFFFF00"/>
        <color rgb="FFFF0000"/>
      </colorScale>
    </cfRule>
  </conditionalFormatting>
  <conditionalFormatting sqref="R16">
    <cfRule type="colorScale" priority="169">
      <colorScale>
        <cfvo type="num" val="1"/>
        <cfvo type="percent" val="50"/>
        <cfvo type="num" val="3"/>
        <color rgb="FF00B050"/>
        <color rgb="FFFFFF00"/>
        <color rgb="FFFF0000"/>
      </colorScale>
    </cfRule>
  </conditionalFormatting>
  <conditionalFormatting sqref="R16">
    <cfRule type="colorScale" priority="168">
      <colorScale>
        <cfvo type="num" val="0"/>
        <cfvo type="percent" val="50"/>
        <cfvo type="num" val="3"/>
        <color rgb="FF00B050"/>
        <color rgb="FFFFFF00"/>
        <color rgb="FFFF0000"/>
      </colorScale>
    </cfRule>
  </conditionalFormatting>
  <conditionalFormatting sqref="H11">
    <cfRule type="containsText" dxfId="1153" priority="163" operator="containsText" text="N/A">
      <formula>NOT(ISERROR(SEARCH("N/A",H11)))</formula>
    </cfRule>
    <cfRule type="containsText" dxfId="1152" priority="164" operator="containsText" text="No">
      <formula>NOT(ISERROR(SEARCH("No",H11)))</formula>
    </cfRule>
    <cfRule type="containsText" dxfId="1151" priority="165" operator="containsText" text="Partial">
      <formula>NOT(ISERROR(SEARCH("Partial",H11)))</formula>
    </cfRule>
    <cfRule type="containsText" dxfId="1150" priority="166" operator="containsText" text="Yes">
      <formula>NOT(ISERROR(SEARCH("Yes",H11)))</formula>
    </cfRule>
  </conditionalFormatting>
  <conditionalFormatting sqref="H13">
    <cfRule type="containsText" dxfId="1149" priority="131" operator="containsText" text="N/A">
      <formula>NOT(ISERROR(SEARCH("N/A",H13)))</formula>
    </cfRule>
    <cfRule type="containsText" dxfId="1148" priority="132" operator="containsText" text="No">
      <formula>NOT(ISERROR(SEARCH("No",H13)))</formula>
    </cfRule>
    <cfRule type="containsText" dxfId="1147" priority="133" operator="containsText" text="Partial">
      <formula>NOT(ISERROR(SEARCH("Partial",H13)))</formula>
    </cfRule>
    <cfRule type="containsText" dxfId="1146" priority="134" operator="containsText" text="Yes">
      <formula>NOT(ISERROR(SEARCH("Yes",H13)))</formula>
    </cfRule>
  </conditionalFormatting>
  <conditionalFormatting sqref="H10">
    <cfRule type="containsText" dxfId="1145" priority="139" operator="containsText" text="N/A">
      <formula>NOT(ISERROR(SEARCH("N/A",H10)))</formula>
    </cfRule>
    <cfRule type="containsText" dxfId="1144" priority="140" operator="containsText" text="No">
      <formula>NOT(ISERROR(SEARCH("No",H10)))</formula>
    </cfRule>
    <cfRule type="containsText" dxfId="1143" priority="141" operator="containsText" text="Partial">
      <formula>NOT(ISERROR(SEARCH("Partial",H10)))</formula>
    </cfRule>
    <cfRule type="containsText" dxfId="1142" priority="142" operator="containsText" text="Yes">
      <formula>NOT(ISERROR(SEARCH("Yes",H10)))</formula>
    </cfRule>
  </conditionalFormatting>
  <conditionalFormatting sqref="P13 P10:P11">
    <cfRule type="containsText" dxfId="1141" priority="23" operator="containsText" text="N/A">
      <formula>NOT(ISERROR(SEARCH("N/A",P10)))</formula>
    </cfRule>
    <cfRule type="containsText" dxfId="1140" priority="24" operator="containsText" text="High">
      <formula>NOT(ISERROR(SEARCH("High",P10)))</formula>
    </cfRule>
    <cfRule type="containsText" dxfId="1139" priority="25" operator="containsText" text="Medium">
      <formula>NOT(ISERROR(SEARCH("Medium",P10)))</formula>
    </cfRule>
    <cfRule type="containsText" dxfId="1138" priority="26" operator="containsText" text="Low">
      <formula>NOT(ISERROR(SEARCH("Low",P10)))</formula>
    </cfRule>
  </conditionalFormatting>
  <conditionalFormatting sqref="P13 P10:P11">
    <cfRule type="containsText" dxfId="1137" priority="19" operator="containsText" text="N/A">
      <formula>NOT(ISERROR(SEARCH("N/A",P10)))</formula>
    </cfRule>
    <cfRule type="containsText" dxfId="1136" priority="20" operator="containsText" text="High">
      <formula>NOT(ISERROR(SEARCH("High",P10)))</formula>
    </cfRule>
    <cfRule type="containsText" dxfId="1135" priority="21" operator="containsText" text="Medium">
      <formula>NOT(ISERROR(SEARCH("Medium",P10)))</formula>
    </cfRule>
    <cfRule type="containsText" dxfId="1134" priority="22" operator="containsText" text="Low">
      <formula>NOT(ISERROR(SEARCH("Low",P10)))</formula>
    </cfRule>
  </conditionalFormatting>
  <conditionalFormatting sqref="K9:K10">
    <cfRule type="containsText" dxfId="1133" priority="16" operator="containsText" text="H">
      <formula>NOT(ISERROR(SEARCH("H",K9)))</formula>
    </cfRule>
    <cfRule type="containsText" dxfId="1132" priority="17" operator="containsText" text="M">
      <formula>NOT(ISERROR(SEARCH("M",K9)))</formula>
    </cfRule>
    <cfRule type="containsText" dxfId="1131" priority="18" operator="containsText" text="L">
      <formula>NOT(ISERROR(SEARCH("L",K9)))</formula>
    </cfRule>
  </conditionalFormatting>
  <conditionalFormatting sqref="N9:N10">
    <cfRule type="containsText" dxfId="1130" priority="13" operator="containsText" text="H">
      <formula>NOT(ISERROR(SEARCH("H",N9)))</formula>
    </cfRule>
    <cfRule type="containsText" dxfId="1129" priority="14" operator="containsText" text="M">
      <formula>NOT(ISERROR(SEARCH("M",N9)))</formula>
    </cfRule>
    <cfRule type="containsText" dxfId="1128" priority="15" operator="containsText" text="L">
      <formula>NOT(ISERROR(SEARCH("L",N9)))</formula>
    </cfRule>
  </conditionalFormatting>
  <conditionalFormatting sqref="K11">
    <cfRule type="containsText" dxfId="1127" priority="10" operator="containsText" text="H">
      <formula>NOT(ISERROR(SEARCH("H",K11)))</formula>
    </cfRule>
    <cfRule type="containsText" dxfId="1126" priority="11" operator="containsText" text="M">
      <formula>NOT(ISERROR(SEARCH("M",K11)))</formula>
    </cfRule>
    <cfRule type="containsText" dxfId="1125" priority="12" operator="containsText" text="L">
      <formula>NOT(ISERROR(SEARCH("L",K11)))</formula>
    </cfRule>
  </conditionalFormatting>
  <conditionalFormatting sqref="K13">
    <cfRule type="containsText" dxfId="1124" priority="7" operator="containsText" text="H">
      <formula>NOT(ISERROR(SEARCH("H",K13)))</formula>
    </cfRule>
    <cfRule type="containsText" dxfId="1123" priority="8" operator="containsText" text="M">
      <formula>NOT(ISERROR(SEARCH("M",K13)))</formula>
    </cfRule>
    <cfRule type="containsText" dxfId="1122" priority="9" operator="containsText" text="L">
      <formula>NOT(ISERROR(SEARCH("L",K13)))</formula>
    </cfRule>
  </conditionalFormatting>
  <conditionalFormatting sqref="N11">
    <cfRule type="containsText" dxfId="1121" priority="4" operator="containsText" text="H">
      <formula>NOT(ISERROR(SEARCH("H",N11)))</formula>
    </cfRule>
    <cfRule type="containsText" dxfId="1120" priority="5" operator="containsText" text="M">
      <formula>NOT(ISERROR(SEARCH("M",N11)))</formula>
    </cfRule>
    <cfRule type="containsText" dxfId="1119" priority="6" operator="containsText" text="L">
      <formula>NOT(ISERROR(SEARCH("L",N11)))</formula>
    </cfRule>
  </conditionalFormatting>
  <conditionalFormatting sqref="N13">
    <cfRule type="containsText" dxfId="1118" priority="1" operator="containsText" text="H">
      <formula>NOT(ISERROR(SEARCH("H",N13)))</formula>
    </cfRule>
    <cfRule type="containsText" dxfId="1117" priority="2" operator="containsText" text="M">
      <formula>NOT(ISERROR(SEARCH("M",N13)))</formula>
    </cfRule>
    <cfRule type="containsText" dxfId="1116" priority="3" operator="containsText" text="L">
      <formula>NOT(ISERROR(SEARCH("L",N13)))</formula>
    </cfRule>
  </conditionalFormatting>
  <dataValidations count="2">
    <dataValidation type="list" allowBlank="1" showInputMessage="1" showErrorMessage="1" sqref="H10:H11 H13">
      <formula1>$AE$4:$AH$4</formula1>
    </dataValidation>
    <dataValidation type="list" allowBlank="1" showInputMessage="1" showErrorMessage="1" sqref="K9:K11 K13 N10:N11 N13">
      <formula1>"L, M, H"</formula1>
    </dataValidation>
  </dataValidations>
  <pageMargins left="0.75" right="0.75" top="1" bottom="1" header="0.5" footer="0.5"/>
  <pageSetup paperSize="5" scale="35" pageOrder="overThenDown" orientation="landscape" r:id="rId2"/>
  <headerFooter scaleWithDoc="0" alignWithMargins="0">
    <oddHeader>&amp;CTO1-D035_Risk Assessment Framework</oddHeader>
    <oddFooter>&amp;L&amp;A
05/24/2011&amp;C&amp;P of &amp;N&amp;R&amp;G</oddFooter>
  </headerFooter>
  <colBreaks count="1" manualBreakCount="1">
    <brk id="22" min="5" max="13" man="1"/>
  </colBreaks>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3" tint="0.79998168889431442"/>
  </sheetPr>
  <dimension ref="B2:AJ24"/>
  <sheetViews>
    <sheetView showGridLines="0" topLeftCell="F1" zoomScale="70" zoomScaleNormal="70" zoomScaleSheetLayoutView="50" zoomScalePageLayoutView="70" workbookViewId="0">
      <selection activeCell="H10" sqref="H10"/>
    </sheetView>
  </sheetViews>
  <sheetFormatPr defaultColWidth="9.140625" defaultRowHeight="14.3" x14ac:dyDescent="0.25"/>
  <cols>
    <col min="1" max="1" width="3.5703125" style="30" customWidth="1"/>
    <col min="2" max="2" width="15.7109375" style="30" customWidth="1"/>
    <col min="3" max="3" width="5.7109375" style="190" customWidth="1"/>
    <col min="4" max="5" width="60.7109375" style="30" customWidth="1"/>
    <col min="6" max="6" width="60.7109375" style="249" customWidth="1"/>
    <col min="7" max="7" width="60.7109375" style="30" customWidth="1"/>
    <col min="8" max="8" width="15.7109375" style="30" customWidth="1"/>
    <col min="9" max="9" width="15.7109375" style="249" hidden="1" customWidth="1"/>
    <col min="10" max="10" width="60.7109375" style="245" customWidth="1"/>
    <col min="11" max="11" width="15.7109375" style="235" customWidth="1"/>
    <col min="12" max="12" width="15.7109375" style="235" hidden="1" customWidth="1"/>
    <col min="13" max="13" width="60.7109375" style="245" customWidth="1"/>
    <col min="14" max="14" width="15.7109375" style="235" customWidth="1"/>
    <col min="15" max="15" width="15.7109375" style="235" hidden="1" customWidth="1"/>
    <col min="16" max="16" width="25.7109375" style="30" customWidth="1"/>
    <col min="17" max="18" width="65.7109375" style="30" customWidth="1"/>
    <col min="19" max="21" width="15.7109375" style="30" hidden="1" customWidth="1"/>
    <col min="22" max="22" width="2.140625" style="30" customWidth="1"/>
    <col min="23" max="23" width="54.28515625" style="30" customWidth="1"/>
    <col min="24" max="27" width="21.140625" style="30" customWidth="1"/>
    <col min="28" max="28" width="16.5703125" style="30" customWidth="1"/>
    <col min="29" max="29" width="22.42578125" style="30" customWidth="1"/>
    <col min="30" max="30" width="27.140625" style="30" customWidth="1"/>
    <col min="31" max="31" width="19" style="30" customWidth="1"/>
    <col min="32" max="32" width="21.7109375" style="30" customWidth="1"/>
    <col min="33" max="33" width="23" style="30" hidden="1" customWidth="1"/>
    <col min="34" max="34" width="90.85546875" style="30" hidden="1" customWidth="1"/>
    <col min="35" max="35" width="69.85546875" style="30" hidden="1" customWidth="1"/>
    <col min="36" max="36" width="4.85546875" style="30" hidden="1" customWidth="1"/>
    <col min="37" max="37" width="0" style="30" hidden="1" customWidth="1"/>
    <col min="38" max="16384" width="9.140625" style="30"/>
  </cols>
  <sheetData>
    <row r="2" spans="2:36" s="358" customFormat="1" x14ac:dyDescent="0.25">
      <c r="B2" s="562" t="str">
        <f>'IT Risk Mgmt'!B2:G2</f>
        <v>FOR THE STATE OF SOUTH CAROLINA INTERNAL USE ONLY (VERSION 1.0)</v>
      </c>
      <c r="C2" s="562"/>
      <c r="D2" s="562"/>
      <c r="E2" s="562"/>
      <c r="F2" s="562"/>
      <c r="G2" s="562"/>
    </row>
    <row r="3" spans="2:36" s="358" customFormat="1" x14ac:dyDescent="0.25"/>
    <row r="4" spans="2:36" ht="45.1" customHeight="1" x14ac:dyDescent="0.25">
      <c r="B4" s="444" t="str">
        <f>Reference!B4</f>
        <v>State of South Carolina
Information Security Enterprise Risk Assessment Framework: Self-Assessment Tool</v>
      </c>
      <c r="C4" s="444"/>
      <c r="D4" s="444"/>
      <c r="E4" s="444"/>
      <c r="F4" s="444"/>
      <c r="G4" s="444"/>
      <c r="H4" s="444"/>
      <c r="I4" s="444"/>
      <c r="J4" s="444"/>
      <c r="K4" s="444"/>
      <c r="L4" s="444"/>
      <c r="M4" s="444"/>
      <c r="N4" s="444"/>
      <c r="O4" s="444"/>
      <c r="P4" s="444"/>
      <c r="Q4" s="444"/>
      <c r="R4" s="444"/>
      <c r="S4" s="444"/>
      <c r="T4" s="444"/>
      <c r="U4" s="444"/>
    </row>
    <row r="5" spans="2:36" x14ac:dyDescent="0.25">
      <c r="B5" s="2"/>
      <c r="C5" s="2"/>
      <c r="D5" s="2"/>
      <c r="E5" s="15"/>
      <c r="F5" s="227"/>
      <c r="G5" s="2"/>
      <c r="H5" s="2"/>
      <c r="I5" s="243"/>
      <c r="J5" s="243"/>
      <c r="K5" s="243"/>
      <c r="L5" s="243"/>
      <c r="M5" s="243"/>
      <c r="N5" s="243"/>
      <c r="O5" s="243"/>
      <c r="P5" s="15"/>
      <c r="Q5" s="2"/>
      <c r="R5" s="2"/>
    </row>
    <row r="6" spans="2:36" ht="15.7" x14ac:dyDescent="0.25">
      <c r="B6" s="510" t="s">
        <v>30</v>
      </c>
      <c r="C6" s="510"/>
      <c r="D6" s="510"/>
      <c r="E6" s="510"/>
      <c r="F6" s="510"/>
      <c r="G6" s="510"/>
      <c r="H6" s="510"/>
      <c r="I6" s="510"/>
      <c r="J6" s="510"/>
      <c r="K6" s="510"/>
      <c r="L6" s="510"/>
      <c r="M6" s="510"/>
      <c r="N6" s="510"/>
      <c r="O6" s="510"/>
      <c r="P6" s="510"/>
      <c r="Q6" s="510"/>
      <c r="R6" s="510"/>
      <c r="S6" s="510"/>
      <c r="T6" s="510"/>
      <c r="U6" s="510"/>
      <c r="AJ6" s="30" t="s">
        <v>14</v>
      </c>
    </row>
    <row r="7" spans="2:36" x14ac:dyDescent="0.25">
      <c r="AJ7" s="30" t="s">
        <v>14</v>
      </c>
    </row>
    <row r="8" spans="2:36" s="194" customFormat="1" ht="38.5" x14ac:dyDescent="0.25">
      <c r="B8" s="107" t="s">
        <v>608</v>
      </c>
      <c r="C8" s="107" t="s">
        <v>22</v>
      </c>
      <c r="D8" s="107" t="s">
        <v>49</v>
      </c>
      <c r="E8" s="107" t="s">
        <v>705</v>
      </c>
      <c r="F8" s="107" t="s">
        <v>706</v>
      </c>
      <c r="G8" s="107" t="s">
        <v>652</v>
      </c>
      <c r="H8" s="107" t="s">
        <v>651</v>
      </c>
      <c r="I8" s="107" t="s">
        <v>655</v>
      </c>
      <c r="J8" s="107" t="s">
        <v>653</v>
      </c>
      <c r="K8" s="341" t="s">
        <v>644</v>
      </c>
      <c r="L8" s="107" t="s">
        <v>656</v>
      </c>
      <c r="M8" s="107" t="s">
        <v>654</v>
      </c>
      <c r="N8" s="341" t="s">
        <v>645</v>
      </c>
      <c r="O8" s="107" t="s">
        <v>657</v>
      </c>
      <c r="P8" s="107" t="s">
        <v>659</v>
      </c>
      <c r="Q8" s="107" t="s">
        <v>649</v>
      </c>
      <c r="R8" s="107" t="s">
        <v>658</v>
      </c>
      <c r="S8" s="106" t="s">
        <v>11</v>
      </c>
      <c r="T8" s="106" t="s">
        <v>12</v>
      </c>
      <c r="U8" s="106" t="s">
        <v>16</v>
      </c>
    </row>
    <row r="9" spans="2:36" x14ac:dyDescent="0.25">
      <c r="B9" s="119" t="s">
        <v>587</v>
      </c>
      <c r="C9" s="117"/>
      <c r="D9" s="117"/>
      <c r="E9" s="117"/>
      <c r="F9" s="117"/>
      <c r="G9" s="117"/>
      <c r="H9" s="117"/>
      <c r="I9" s="117"/>
      <c r="J9" s="117"/>
      <c r="K9" s="342"/>
      <c r="L9" s="117"/>
      <c r="M9" s="117"/>
      <c r="N9" s="342"/>
      <c r="O9" s="117"/>
      <c r="P9" s="117"/>
      <c r="Q9" s="117"/>
      <c r="R9" s="117"/>
      <c r="S9" s="117"/>
      <c r="T9" s="117"/>
      <c r="U9" s="118"/>
    </row>
    <row r="10" spans="2:36" s="165" customFormat="1" ht="218.15" x14ac:dyDescent="0.25">
      <c r="B10" s="572" t="s">
        <v>641</v>
      </c>
      <c r="C10" s="285">
        <v>4.01</v>
      </c>
      <c r="D10" s="268" t="s">
        <v>175</v>
      </c>
      <c r="E10" s="269" t="s">
        <v>976</v>
      </c>
      <c r="F10" s="405"/>
      <c r="G10" s="323" t="s">
        <v>924</v>
      </c>
      <c r="H10" s="387"/>
      <c r="I10" s="261">
        <f>IF(H10="No",1,IF(H10="Partial",2,IF(H10="Yes",3,0)))</f>
        <v>0</v>
      </c>
      <c r="J10" s="264" t="s">
        <v>684</v>
      </c>
      <c r="K10" s="407"/>
      <c r="L10" s="261">
        <f>IF(K10="L",1,IF(K10="M",2,IF(K10="H",3,0)))</f>
        <v>0</v>
      </c>
      <c r="M10" s="264" t="s">
        <v>695</v>
      </c>
      <c r="N10" s="407"/>
      <c r="O10" s="261">
        <f>IF(N10="L",1,IF(N10="M",2,IF(N10="H",3,0)))</f>
        <v>0</v>
      </c>
      <c r="P10" s="262" t="str">
        <f>IF((L10*O10*I10)=0," ", IF((L10*O10*I10)&lt;=3,"Low",IF((L10*O10*I10)&gt;12,"High","Medium")))</f>
        <v xml:space="preserve"> </v>
      </c>
      <c r="Q10" s="398"/>
      <c r="R10" s="398"/>
      <c r="S10" s="260" t="str">
        <f>IF(H10="Yes",3,IF(H10="No",1, IF(H10="Partial", 2, "")))</f>
        <v/>
      </c>
      <c r="T10" s="260" t="str">
        <f>IF(P10="Low",1,IF(P10="High",3, IF(P10="Medium", 2, "")))</f>
        <v/>
      </c>
      <c r="U10" s="260">
        <f>IF(H10="N/A", 0, IF(H10="",0,1))</f>
        <v>0</v>
      </c>
    </row>
    <row r="11" spans="2:36" ht="166.85" x14ac:dyDescent="0.25">
      <c r="B11" s="573"/>
      <c r="C11" s="285">
        <v>4.0199999999999996</v>
      </c>
      <c r="D11" s="268" t="s">
        <v>975</v>
      </c>
      <c r="E11" s="269" t="s">
        <v>856</v>
      </c>
      <c r="F11" s="405"/>
      <c r="G11" s="286" t="s">
        <v>923</v>
      </c>
      <c r="H11" s="387"/>
      <c r="I11" s="261">
        <f>IF(H11="No",1,IF(H11="Partial",2,IF(H11="Yes",3,0)))</f>
        <v>0</v>
      </c>
      <c r="J11" s="264" t="s">
        <v>693</v>
      </c>
      <c r="K11" s="407"/>
      <c r="L11" s="261">
        <f>IF(K11="L",1,IF(K11="M",2,IF(K11="H",3,0)))</f>
        <v>0</v>
      </c>
      <c r="M11" s="264" t="s">
        <v>694</v>
      </c>
      <c r="N11" s="407"/>
      <c r="O11" s="261">
        <f>IF(N11="L",1,IF(N11="M",2,IF(N11="H",3,0)))</f>
        <v>0</v>
      </c>
      <c r="P11" s="262" t="str">
        <f>IF((L11*O11*I11)=0," ", IF((L11*O11*I11)&lt;=3,"Low",IF((L11*O11*I11)&gt;12,"High","Medium")))</f>
        <v xml:space="preserve"> </v>
      </c>
      <c r="Q11" s="394"/>
      <c r="R11" s="394"/>
      <c r="S11" s="260" t="str">
        <f>IF(H11="Yes",3,IF(H11="No",1, IF(H11="Partial", 2, "")))</f>
        <v/>
      </c>
      <c r="T11" s="260" t="str">
        <f>IF(P11="Low",1,IF(P11="High",3, IF(P11="Medium", 2, "")))</f>
        <v/>
      </c>
      <c r="U11" s="260">
        <f>IF(H11="N/A", 0, IF(H11="",0,1))</f>
        <v>0</v>
      </c>
    </row>
    <row r="12" spans="2:36" ht="15" thickBot="1" x14ac:dyDescent="0.3">
      <c r="B12" s="134"/>
      <c r="C12" s="51"/>
      <c r="D12" s="51"/>
      <c r="E12" s="51"/>
      <c r="F12" s="51"/>
      <c r="G12" s="51"/>
      <c r="H12" s="51"/>
      <c r="I12" s="51"/>
      <c r="J12" s="51"/>
      <c r="K12" s="51"/>
      <c r="L12" s="51"/>
      <c r="M12" s="51"/>
      <c r="N12" s="51"/>
      <c r="O12" s="51"/>
      <c r="P12" s="51"/>
      <c r="Q12" s="51"/>
      <c r="R12" s="51"/>
      <c r="S12" s="54">
        <f>SUM(S10:S11)</f>
        <v>0</v>
      </c>
      <c r="T12" s="54">
        <f>SUM(T10:T11)</f>
        <v>0</v>
      </c>
      <c r="U12" s="135"/>
    </row>
    <row r="13" spans="2:36" ht="15" hidden="1" thickBot="1" x14ac:dyDescent="0.3">
      <c r="B13" s="134"/>
      <c r="C13" s="51"/>
      <c r="D13" s="51"/>
      <c r="E13" s="51"/>
      <c r="F13" s="51"/>
      <c r="G13" s="51"/>
      <c r="H13" s="51"/>
      <c r="I13" s="51"/>
      <c r="J13" s="51"/>
      <c r="K13" s="51"/>
      <c r="L13" s="51"/>
      <c r="M13" s="51"/>
      <c r="N13" s="51"/>
      <c r="O13" s="51"/>
      <c r="P13" s="39" t="s">
        <v>15</v>
      </c>
      <c r="Q13" s="39" t="s">
        <v>17</v>
      </c>
      <c r="R13" s="39" t="s">
        <v>3</v>
      </c>
      <c r="U13" s="51"/>
    </row>
    <row r="14" spans="2:36" ht="15" hidden="1" thickBot="1" x14ac:dyDescent="0.3">
      <c r="B14" s="134"/>
      <c r="C14" s="51"/>
      <c r="D14" s="51"/>
      <c r="E14" s="51"/>
      <c r="F14" s="51"/>
      <c r="G14" s="51"/>
      <c r="H14" s="51"/>
      <c r="I14" s="51"/>
      <c r="J14" s="51"/>
      <c r="K14" s="51"/>
      <c r="L14" s="51"/>
      <c r="M14" s="51"/>
      <c r="N14" s="51"/>
      <c r="O14" s="51"/>
      <c r="P14" s="41">
        <f>SUM(U10:U11)</f>
        <v>0</v>
      </c>
      <c r="Q14" s="42" t="e">
        <f>IF(S12/P14&lt;1.5, "Low",IF(S12/P14&gt;2.41, "High", "Medium"))</f>
        <v>#DIV/0!</v>
      </c>
      <c r="R14" s="43" t="e">
        <f>IF(T12/P14&lt;1.5, "Low",IF(T12/P14&gt;2.41, "High", "Moderate"))</f>
        <v>#DIV/0!</v>
      </c>
      <c r="U14" s="51"/>
    </row>
    <row r="15" spans="2:36" hidden="1" x14ac:dyDescent="0.25">
      <c r="B15" s="134"/>
      <c r="C15" s="51"/>
      <c r="D15" s="51"/>
      <c r="E15" s="51"/>
      <c r="F15" s="51"/>
      <c r="G15" s="51"/>
      <c r="H15" s="51"/>
      <c r="I15" s="51"/>
      <c r="J15" s="51"/>
      <c r="K15" s="51"/>
      <c r="L15" s="51"/>
      <c r="M15" s="51"/>
      <c r="N15" s="51"/>
      <c r="O15" s="51"/>
      <c r="P15" s="44"/>
      <c r="S15" s="51"/>
      <c r="T15" s="51"/>
      <c r="U15" s="51"/>
    </row>
    <row r="16" spans="2:36" hidden="1" x14ac:dyDescent="0.25">
      <c r="B16" s="134"/>
      <c r="C16" s="51"/>
      <c r="D16" s="51"/>
      <c r="E16" s="51"/>
      <c r="F16" s="51"/>
      <c r="G16" s="51"/>
      <c r="H16" s="51"/>
      <c r="I16" s="51"/>
      <c r="J16" s="51"/>
      <c r="K16" s="51"/>
      <c r="L16" s="51"/>
      <c r="M16" s="51"/>
      <c r="N16" s="51"/>
      <c r="O16" s="51"/>
      <c r="Q16" s="78"/>
      <c r="R16" s="78"/>
      <c r="S16" s="51"/>
      <c r="T16" s="51"/>
      <c r="U16" s="51"/>
    </row>
    <row r="17" spans="2:21" hidden="1" x14ac:dyDescent="0.25">
      <c r="B17" s="134"/>
      <c r="C17" s="51"/>
      <c r="D17" s="51"/>
      <c r="E17" s="51"/>
      <c r="F17" s="51"/>
      <c r="G17" s="51"/>
      <c r="H17" s="51"/>
      <c r="I17" s="51"/>
      <c r="J17" s="51"/>
      <c r="K17" s="51"/>
      <c r="L17" s="51"/>
      <c r="M17" s="51"/>
      <c r="N17" s="51"/>
      <c r="O17" s="51"/>
      <c r="P17" s="45" t="s">
        <v>19</v>
      </c>
      <c r="Q17" s="78">
        <f>COUNTIF(H10:H11, "No")</f>
        <v>0</v>
      </c>
      <c r="R17" s="78">
        <f>COUNTIF(P10:P11, "Low")</f>
        <v>0</v>
      </c>
      <c r="S17" s="51"/>
      <c r="T17" s="51"/>
      <c r="U17" s="51"/>
    </row>
    <row r="18" spans="2:21" hidden="1" x14ac:dyDescent="0.25">
      <c r="B18" s="134"/>
      <c r="C18" s="51"/>
      <c r="D18" s="51"/>
      <c r="E18" s="51"/>
      <c r="F18" s="51"/>
      <c r="G18" s="51"/>
      <c r="H18" s="51"/>
      <c r="I18" s="51"/>
      <c r="J18" s="51"/>
      <c r="K18" s="51"/>
      <c r="L18" s="51"/>
      <c r="M18" s="51"/>
      <c r="N18" s="51"/>
      <c r="O18" s="51"/>
      <c r="P18" s="45" t="s">
        <v>20</v>
      </c>
      <c r="Q18" s="78">
        <f>COUNTIF(H10:H11, "Partial")</f>
        <v>0</v>
      </c>
      <c r="R18" s="78">
        <f>COUNTIF(P10:P11, "Moderate")</f>
        <v>0</v>
      </c>
      <c r="S18" s="51"/>
      <c r="T18" s="51"/>
      <c r="U18" s="51"/>
    </row>
    <row r="19" spans="2:21" hidden="1" x14ac:dyDescent="0.25">
      <c r="P19" s="45" t="s">
        <v>18</v>
      </c>
      <c r="Q19" s="78">
        <f>COUNTIF(H10:H11, "Yes")</f>
        <v>0</v>
      </c>
      <c r="R19" s="78">
        <f>COUNTIF(P10:P11, "High")</f>
        <v>0</v>
      </c>
    </row>
    <row r="20" spans="2:21" x14ac:dyDescent="0.25">
      <c r="B20" s="411" t="s">
        <v>959</v>
      </c>
      <c r="C20" s="412"/>
      <c r="D20" s="412"/>
      <c r="E20" s="412"/>
      <c r="F20" s="413"/>
      <c r="J20" s="51"/>
      <c r="Q20" s="78"/>
      <c r="R20" s="78"/>
      <c r="T20" s="51"/>
    </row>
    <row r="21" spans="2:21" ht="15" thickBot="1" x14ac:dyDescent="0.3">
      <c r="B21" s="414"/>
      <c r="C21" s="415"/>
      <c r="D21" s="415"/>
      <c r="E21" s="415"/>
      <c r="F21" s="416"/>
      <c r="J21" s="51"/>
      <c r="T21" s="51"/>
    </row>
    <row r="24" spans="2:21" x14ac:dyDescent="0.25">
      <c r="C24" s="46"/>
    </row>
  </sheetData>
  <sheetProtection password="A41C" sheet="1" objects="1" scenarios="1"/>
  <customSheetViews>
    <customSheetView guid="{4D29B127-89DB-4203-8E0C-63913F980539}" scale="75" showPageBreaks="1" showGridLines="0" hiddenRows="1" hiddenColumns="1" topLeftCell="D23">
      <selection activeCell="G24" sqref="G24"/>
      <colBreaks count="2" manualBreakCount="2">
        <brk id="13" max="28" man="1"/>
        <brk id="34" max="1048575" man="1"/>
      </colBreaks>
      <pageMargins left="0" right="0" top="1" bottom="1" header="0.5" footer="0.5"/>
      <pageSetup paperSize="5" scale="35" pageOrder="overThenDown" orientation="landscape" r:id="rId1"/>
      <headerFooter scaleWithDoc="0" alignWithMargins="0">
        <oddHeader>&amp;CTO1-D035_Risk Assessment Framework</oddHeader>
        <oddFooter>&amp;L&amp;A
05/24/2011&amp;C&amp;P of &amp;N&amp;R&amp;G</oddFooter>
      </headerFooter>
    </customSheetView>
  </customSheetViews>
  <mergeCells count="5">
    <mergeCell ref="B4:U4"/>
    <mergeCell ref="B6:U6"/>
    <mergeCell ref="B10:B11"/>
    <mergeCell ref="B2:G2"/>
    <mergeCell ref="B20:F21"/>
  </mergeCells>
  <phoneticPr fontId="0" type="noConversion"/>
  <conditionalFormatting sqref="H11">
    <cfRule type="containsText" dxfId="1115" priority="229" operator="containsText" text="N/A">
      <formula>NOT(ISERROR(SEARCH("N/A",H11)))</formula>
    </cfRule>
    <cfRule type="containsText" dxfId="1114" priority="230" operator="containsText" text="No">
      <formula>NOT(ISERROR(SEARCH("No",H11)))</formula>
    </cfRule>
    <cfRule type="containsText" dxfId="1113" priority="231" operator="containsText" text="Partial">
      <formula>NOT(ISERROR(SEARCH("Partial",H11)))</formula>
    </cfRule>
    <cfRule type="containsText" dxfId="1112" priority="232" operator="containsText" text="Yes">
      <formula>NOT(ISERROR(SEARCH("Yes",H11)))</formula>
    </cfRule>
  </conditionalFormatting>
  <conditionalFormatting sqref="Q14">
    <cfRule type="containsErrors" dxfId="1111" priority="120">
      <formula>ISERROR(Q14)</formula>
    </cfRule>
    <cfRule type="containsText" dxfId="1110" priority="121" operator="containsText" text="Low">
      <formula>NOT(ISERROR(SEARCH("Low",Q14)))</formula>
    </cfRule>
    <cfRule type="containsText" dxfId="1109" priority="122" operator="containsText" text="Medium">
      <formula>NOT(ISERROR(SEARCH("Medium",Q14)))</formula>
    </cfRule>
    <cfRule type="containsText" dxfId="1108" priority="123" operator="containsText" text="High">
      <formula>NOT(ISERROR(SEARCH("High",Q14)))</formula>
    </cfRule>
  </conditionalFormatting>
  <conditionalFormatting sqref="Q14">
    <cfRule type="colorScale" priority="119">
      <colorScale>
        <cfvo type="num" val="1"/>
        <cfvo type="percent" val="50"/>
        <cfvo type="num" val="3"/>
        <color rgb="FF00B050"/>
        <color rgb="FFFFFF00"/>
        <color rgb="FFFF0000"/>
      </colorScale>
    </cfRule>
  </conditionalFormatting>
  <conditionalFormatting sqref="Q14">
    <cfRule type="colorScale" priority="118">
      <colorScale>
        <cfvo type="num" val="1"/>
        <cfvo type="percent" val="50"/>
        <cfvo type="num" val="3"/>
        <color rgb="FF00B050"/>
        <color rgb="FFFFFF00"/>
        <color rgb="FFFF0000"/>
      </colorScale>
    </cfRule>
  </conditionalFormatting>
  <conditionalFormatting sqref="Q14">
    <cfRule type="colorScale" priority="117">
      <colorScale>
        <cfvo type="num" val="1"/>
        <cfvo type="percent" val="50"/>
        <cfvo type="num" val="3"/>
        <color rgb="FF00B050"/>
        <color rgb="FFFFFF00"/>
        <color rgb="FFFF0000"/>
      </colorScale>
    </cfRule>
  </conditionalFormatting>
  <conditionalFormatting sqref="Q14">
    <cfRule type="colorScale" priority="116">
      <colorScale>
        <cfvo type="num" val="1"/>
        <cfvo type="percent" val="50"/>
        <cfvo type="num" val="3"/>
        <color rgb="FF00B050"/>
        <color rgb="FFFFFF00"/>
        <color rgb="FFFF0000"/>
      </colorScale>
    </cfRule>
  </conditionalFormatting>
  <conditionalFormatting sqref="R14">
    <cfRule type="containsText" dxfId="1107" priority="105" stopIfTrue="1" operator="containsText" text="Moderate">
      <formula>NOT(ISERROR(SEARCH("Moderate",R14)))</formula>
    </cfRule>
    <cfRule type="containsErrors" dxfId="1106" priority="112">
      <formula>ISERROR(R14)</formula>
    </cfRule>
    <cfRule type="containsText" dxfId="1105" priority="113" operator="containsText" text="Low">
      <formula>NOT(ISERROR(SEARCH("Low",R14)))</formula>
    </cfRule>
    <cfRule type="containsText" dxfId="1104" priority="114" operator="containsText" text="Medium">
      <formula>NOT(ISERROR(SEARCH("Medium",R14)))</formula>
    </cfRule>
    <cfRule type="containsText" dxfId="1103" priority="115" operator="containsText" text="High">
      <formula>NOT(ISERROR(SEARCH("High",R14)))</formula>
    </cfRule>
  </conditionalFormatting>
  <conditionalFormatting sqref="R14">
    <cfRule type="colorScale" priority="111">
      <colorScale>
        <cfvo type="num" val="1"/>
        <cfvo type="percent" val="50"/>
        <cfvo type="num" val="3"/>
        <color rgb="FF00B050"/>
        <color rgb="FFFFFF00"/>
        <color rgb="FFFF0000"/>
      </colorScale>
    </cfRule>
  </conditionalFormatting>
  <conditionalFormatting sqref="R14">
    <cfRule type="colorScale" priority="110">
      <colorScale>
        <cfvo type="num" val="1"/>
        <cfvo type="percent" val="50"/>
        <cfvo type="num" val="3"/>
        <color rgb="FF00B050"/>
        <color rgb="FFFFFF00"/>
        <color rgb="FFFF0000"/>
      </colorScale>
    </cfRule>
  </conditionalFormatting>
  <conditionalFormatting sqref="R14">
    <cfRule type="colorScale" priority="109">
      <colorScale>
        <cfvo type="num" val="1"/>
        <cfvo type="percent" val="50"/>
        <cfvo type="num" val="3"/>
        <color rgb="FF00B050"/>
        <color rgb="FFFFFF00"/>
        <color rgb="FFFF0000"/>
      </colorScale>
    </cfRule>
  </conditionalFormatting>
  <conditionalFormatting sqref="R14">
    <cfRule type="colorScale" priority="108">
      <colorScale>
        <cfvo type="num" val="0"/>
        <cfvo type="percent" val="50"/>
        <cfvo type="num" val="3"/>
        <color rgb="FF00B050"/>
        <color rgb="FFFFFF00"/>
        <color rgb="FFFF0000"/>
      </colorScale>
    </cfRule>
  </conditionalFormatting>
  <conditionalFormatting sqref="R14">
    <cfRule type="colorScale" priority="107">
      <colorScale>
        <cfvo type="num" val="1"/>
        <cfvo type="percent" val="50"/>
        <cfvo type="num" val="3"/>
        <color rgb="FF00B050"/>
        <color rgb="FFFFFF00"/>
        <color rgb="FFFF0000"/>
      </colorScale>
    </cfRule>
  </conditionalFormatting>
  <conditionalFormatting sqref="R14">
    <cfRule type="colorScale" priority="106">
      <colorScale>
        <cfvo type="num" val="0"/>
        <cfvo type="percent" val="50"/>
        <cfvo type="num" val="3"/>
        <color rgb="FF00B050"/>
        <color rgb="FFFFFF00"/>
        <color rgb="FFFF0000"/>
      </colorScale>
    </cfRule>
  </conditionalFormatting>
  <conditionalFormatting sqref="H10">
    <cfRule type="containsText" dxfId="1102" priority="101" operator="containsText" text="N/A">
      <formula>NOT(ISERROR(SEARCH("N/A",H10)))</formula>
    </cfRule>
    <cfRule type="containsText" dxfId="1101" priority="102" operator="containsText" text="No">
      <formula>NOT(ISERROR(SEARCH("No",H10)))</formula>
    </cfRule>
    <cfRule type="containsText" dxfId="1100" priority="103" operator="containsText" text="Partial">
      <formula>NOT(ISERROR(SEARCH("Partial",H10)))</formula>
    </cfRule>
    <cfRule type="containsText" dxfId="1099" priority="104" operator="containsText" text="Yes">
      <formula>NOT(ISERROR(SEARCH("Yes",H10)))</formula>
    </cfRule>
  </conditionalFormatting>
  <conditionalFormatting sqref="P10:P11">
    <cfRule type="containsText" dxfId="1098" priority="21" operator="containsText" text="N/A">
      <formula>NOT(ISERROR(SEARCH("N/A",P10)))</formula>
    </cfRule>
    <cfRule type="containsText" dxfId="1097" priority="22" operator="containsText" text="High">
      <formula>NOT(ISERROR(SEARCH("High",P10)))</formula>
    </cfRule>
    <cfRule type="containsText" dxfId="1096" priority="23" operator="containsText" text="Medium">
      <formula>NOT(ISERROR(SEARCH("Medium",P10)))</formula>
    </cfRule>
    <cfRule type="containsText" dxfId="1095" priority="24" operator="containsText" text="Low">
      <formula>NOT(ISERROR(SEARCH("Low",P10)))</formula>
    </cfRule>
  </conditionalFormatting>
  <conditionalFormatting sqref="K9:K10">
    <cfRule type="containsText" dxfId="1094" priority="10" operator="containsText" text="H">
      <formula>NOT(ISERROR(SEARCH("H",K9)))</formula>
    </cfRule>
    <cfRule type="containsText" dxfId="1093" priority="11" operator="containsText" text="M">
      <formula>NOT(ISERROR(SEARCH("M",K9)))</formula>
    </cfRule>
    <cfRule type="containsText" dxfId="1092" priority="12" operator="containsText" text="L">
      <formula>NOT(ISERROR(SEARCH("L",K9)))</formula>
    </cfRule>
  </conditionalFormatting>
  <conditionalFormatting sqref="N9:N10">
    <cfRule type="containsText" dxfId="1091" priority="7" operator="containsText" text="H">
      <formula>NOT(ISERROR(SEARCH("H",N9)))</formula>
    </cfRule>
    <cfRule type="containsText" dxfId="1090" priority="8" operator="containsText" text="M">
      <formula>NOT(ISERROR(SEARCH("M",N9)))</formula>
    </cfRule>
    <cfRule type="containsText" dxfId="1089" priority="9" operator="containsText" text="L">
      <formula>NOT(ISERROR(SEARCH("L",N9)))</formula>
    </cfRule>
  </conditionalFormatting>
  <conditionalFormatting sqref="N11">
    <cfRule type="containsText" dxfId="1088" priority="4" operator="containsText" text="H">
      <formula>NOT(ISERROR(SEARCH("H",N11)))</formula>
    </cfRule>
    <cfRule type="containsText" dxfId="1087" priority="5" operator="containsText" text="M">
      <formula>NOT(ISERROR(SEARCH("M",N11)))</formula>
    </cfRule>
    <cfRule type="containsText" dxfId="1086" priority="6" operator="containsText" text="L">
      <formula>NOT(ISERROR(SEARCH("L",N11)))</formula>
    </cfRule>
  </conditionalFormatting>
  <conditionalFormatting sqref="K11">
    <cfRule type="containsText" dxfId="1085" priority="1" operator="containsText" text="H">
      <formula>NOT(ISERROR(SEARCH("H",K11)))</formula>
    </cfRule>
    <cfRule type="containsText" dxfId="1084" priority="2" operator="containsText" text="M">
      <formula>NOT(ISERROR(SEARCH("M",K11)))</formula>
    </cfRule>
    <cfRule type="containsText" dxfId="1083" priority="3" operator="containsText" text="L">
      <formula>NOT(ISERROR(SEARCH("L",K11)))</formula>
    </cfRule>
  </conditionalFormatting>
  <dataValidations count="2">
    <dataValidation type="list" allowBlank="1" showInputMessage="1" showErrorMessage="1" sqref="H10:H11">
      <formula1>"N/A, Yes, Partial, No"</formula1>
    </dataValidation>
    <dataValidation type="list" allowBlank="1" showInputMessage="1" showErrorMessage="1" sqref="N10:N11 K9:K11">
      <formula1>"L, M, H"</formula1>
    </dataValidation>
  </dataValidations>
  <pageMargins left="0" right="0" top="1" bottom="1" header="0.5" footer="0.5"/>
  <pageSetup paperSize="5" scale="35" pageOrder="overThenDown" orientation="landscape" r:id="rId2"/>
  <headerFooter scaleWithDoc="0" alignWithMargins="0">
    <oddHeader>&amp;CTO1-D035_Risk Assessment Framework</oddHeader>
    <oddFooter>&amp;L&amp;A
05/24/2011&amp;C&amp;P of &amp;N&amp;R&amp;G</oddFooter>
  </headerFooter>
  <colBreaks count="2" manualBreakCount="2">
    <brk id="22" min="5" max="33" man="1"/>
    <brk id="40" max="1048575" man="1"/>
  </colBreak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E5646DCF609644DA51CFCC2AF783861" ma:contentTypeVersion="2" ma:contentTypeDescription="Create a new document." ma:contentTypeScope="" ma:versionID="80a8653a43698bf5e9db25bea83286b4">
  <xsd:schema xmlns:xsd="http://www.w3.org/2001/XMLSchema" xmlns:xs="http://www.w3.org/2001/XMLSchema" xmlns:p="http://schemas.microsoft.com/office/2006/metadata/properties" xmlns:ns2="6ce3d09a-2142-421f-ac45-17f7e3cfc09c" targetNamespace="http://schemas.microsoft.com/office/2006/metadata/properties" ma:root="true" ma:fieldsID="63eed2049a8ed7169475e0a50c60e306" ns2:_="">
    <xsd:import namespace="6ce3d09a-2142-421f-ac45-17f7e3cfc09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e3d09a-2142-421f-ac45-17f7e3cfc0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ABDF05-B038-4B42-BF74-D06D19536BA1}">
  <ds:schemaRefs>
    <ds:schemaRef ds:uri="http://schemas.microsoft.com/sharepoint/v3/contenttype/forms"/>
  </ds:schemaRefs>
</ds:datastoreItem>
</file>

<file path=customXml/itemProps2.xml><?xml version="1.0" encoding="utf-8"?>
<ds:datastoreItem xmlns:ds="http://schemas.openxmlformats.org/officeDocument/2006/customXml" ds:itemID="{97E9C6EC-CBD1-46F3-A0E7-0809F97510D1}">
  <ds:schemaRefs>
    <ds:schemaRef ds:uri="http://schemas.microsoft.com/sharepoint/events"/>
  </ds:schemaRefs>
</ds:datastoreItem>
</file>

<file path=customXml/itemProps3.xml><?xml version="1.0" encoding="utf-8"?>
<ds:datastoreItem xmlns:ds="http://schemas.openxmlformats.org/officeDocument/2006/customXml" ds:itemID="{A245BF4C-14E1-4746-942B-07A44943271E}">
  <ds:schemaRefs>
    <ds:schemaRef ds:uri="http://schemas.microsoft.com/office/2006/metadata/longProperties"/>
  </ds:schemaRefs>
</ds:datastoreItem>
</file>

<file path=customXml/itemProps4.xml><?xml version="1.0" encoding="utf-8"?>
<ds:datastoreItem xmlns:ds="http://schemas.openxmlformats.org/officeDocument/2006/customXml" ds:itemID="{75640B95-23FA-46FA-B9FD-1B56B09F70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e3d09a-2142-421f-ac45-17f7e3cfc0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4962D640-34DA-456B-BCDE-4F8767BB4DED}">
  <ds:schemaRefs>
    <ds:schemaRef ds:uri="http://schemas.microsoft.com/office/2006/documentManagement/types"/>
    <ds:schemaRef ds:uri="http://schemas.microsoft.com/office/2006/metadata/properties"/>
    <ds:schemaRef ds:uri="http://schemas.microsoft.com/office/infopath/2007/PartnerControls"/>
    <ds:schemaRef ds:uri="6ce3d09a-2142-421f-ac45-17f7e3cfc09c"/>
    <ds:schemaRef ds:uri="http://purl.org/dc/dcmitype/"/>
    <ds:schemaRef ds:uri="http://purl.org/dc/elements/1.1/"/>
    <ds:schemaRef ds:uri="http://www.w3.org/XML/1998/namespace"/>
    <ds:schemaRef ds:uri="http://purl.org/dc/term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16</vt:i4>
      </vt:variant>
    </vt:vector>
  </HeadingPairs>
  <TitlesOfParts>
    <vt:vector size="38" baseType="lpstr">
      <vt:lpstr>Cover</vt:lpstr>
      <vt:lpstr>Instructions</vt:lpstr>
      <vt:lpstr>Info Security Domains</vt:lpstr>
      <vt:lpstr>Security Framework</vt:lpstr>
      <vt:lpstr>Risk Dashboard</vt:lpstr>
      <vt:lpstr>Governance</vt:lpstr>
      <vt:lpstr>IT Risk Strategy</vt:lpstr>
      <vt:lpstr>IT Risk Mgmt</vt:lpstr>
      <vt:lpstr>Asset Mgmt</vt:lpstr>
      <vt:lpstr>Data P&amp;P</vt:lpstr>
      <vt:lpstr>Change Mgmt</vt:lpstr>
      <vt:lpstr>IS Aquisition</vt:lpstr>
      <vt:lpstr>Sec Ops</vt:lpstr>
      <vt:lpstr>T&amp;VM</vt:lpstr>
      <vt:lpstr>HR Sec</vt:lpstr>
      <vt:lpstr>IAM</vt:lpstr>
      <vt:lpstr>BCM</vt:lpstr>
      <vt:lpstr>Physical</vt:lpstr>
      <vt:lpstr>Comm Strategy</vt:lpstr>
      <vt:lpstr>IT Compliance</vt:lpstr>
      <vt:lpstr>Reference</vt:lpstr>
      <vt:lpstr>General Questions</vt:lpstr>
      <vt:lpstr>Dropdown</vt:lpstr>
      <vt:lpstr>BCM!Print_Area</vt:lpstr>
      <vt:lpstr>'Change Mgmt'!Print_Area</vt:lpstr>
      <vt:lpstr>'Comm Strategy'!Print_Area</vt:lpstr>
      <vt:lpstr>'Data P&amp;P'!Print_Area</vt:lpstr>
      <vt:lpstr>Governance!Print_Area</vt:lpstr>
      <vt:lpstr>'HR Sec'!Print_Area</vt:lpstr>
      <vt:lpstr>IAM!Print_Area</vt:lpstr>
      <vt:lpstr>'IS Aquisition'!Print_Area</vt:lpstr>
      <vt:lpstr>'IT Compliance'!Print_Area</vt:lpstr>
      <vt:lpstr>'IT Risk Mgmt'!Print_Area</vt:lpstr>
      <vt:lpstr>Physical!Print_Area</vt:lpstr>
      <vt:lpstr>'Risk Dashboard'!Print_Area</vt:lpstr>
      <vt:lpstr>'Sec Ops'!Print_Area</vt:lpstr>
      <vt:lpstr>'T&amp;VM'!Print_Area</vt:lpstr>
      <vt:lpstr>Risk</vt:lpstr>
    </vt:vector>
  </TitlesOfParts>
  <Company>Deloitte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Wilinski, Bart (US - Stamford)</dc:creator>
  <cp:lastModifiedBy>Shelton, Michael</cp:lastModifiedBy>
  <cp:lastPrinted>2011-05-22T12:55:35Z</cp:lastPrinted>
  <dcterms:created xsi:type="dcterms:W3CDTF">2010-03-31T19:49:45Z</dcterms:created>
  <dcterms:modified xsi:type="dcterms:W3CDTF">2015-06-05T18:08:17Z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Bashir, Asfandyar</vt:lpwstr>
  </property>
  <property fmtid="{D5CDD505-2E9C-101B-9397-08002B2CF9AE}" pid="3" name="xd_Signature">
    <vt:lpwstr/>
  </property>
  <property fmtid="{D5CDD505-2E9C-101B-9397-08002B2CF9AE}" pid="4" name="Order">
    <vt:lpwstr>89700.0000000000</vt:lpwstr>
  </property>
  <property fmtid="{D5CDD505-2E9C-101B-9397-08002B2CF9AE}" pid="5" name="TemplateUrl">
    <vt:lpwstr/>
  </property>
  <property fmtid="{D5CDD505-2E9C-101B-9397-08002B2CF9AE}" pid="6" name="xd_ProgID">
    <vt:lpwstr/>
  </property>
  <property fmtid="{D5CDD505-2E9C-101B-9397-08002B2CF9AE}" pid="7" name="display_urn:schemas-microsoft-com:office:office#Author">
    <vt:lpwstr>Bashir, Asfandyar</vt:lpwstr>
  </property>
  <property fmtid="{D5CDD505-2E9C-101B-9397-08002B2CF9AE}" pid="8" name="_dlc_DocId">
    <vt:lpwstr>FMQPWSSNMVUC-11-897</vt:lpwstr>
  </property>
  <property fmtid="{D5CDD505-2E9C-101B-9397-08002B2CF9AE}" pid="9" name="_dlc_DocIdItemGuid">
    <vt:lpwstr>96856348-beba-4389-9add-eea403977a68</vt:lpwstr>
  </property>
  <property fmtid="{D5CDD505-2E9C-101B-9397-08002B2CF9AE}" pid="10" name="_dlc_DocIdUrl">
    <vt:lpwstr>http://dor-sp10-web1/projects/mt2/Deliverable/_layouts/DocIdRedir.aspx?ID=FMQPWSSNMVUC-11-897, FMQPWSSNMVUC-11-897</vt:lpwstr>
  </property>
</Properties>
</file>